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0490" windowHeight="7605"/>
  </bookViews>
  <sheets>
    <sheet name="Sheet1" sheetId="1" r:id="rId1"/>
    <sheet name="Sheet2" sheetId="2" r:id="rId2"/>
    <sheet name="Sheet3" sheetId="3" r:id="rId3"/>
  </sheets>
  <definedNames>
    <definedName name="bars">Table5[Bar '#]</definedName>
    <definedName name="TABLE1">Sheet1!$AC$14:$AK$64</definedName>
  </definedNames>
  <calcPr calcId="144525"/>
</workbook>
</file>

<file path=xl/calcChain.xml><?xml version="1.0" encoding="utf-8"?>
<calcChain xmlns="http://schemas.openxmlformats.org/spreadsheetml/2006/main">
  <c r="G16" i="1" l="1"/>
  <c r="G12" i="1" l="1"/>
  <c r="B130" i="1"/>
  <c r="I142" i="1"/>
  <c r="E128" i="1" l="1"/>
  <c r="E132" i="1"/>
  <c r="D127" i="1"/>
  <c r="D131" i="1"/>
  <c r="K140" i="1"/>
  <c r="L139" i="1" s="1"/>
  <c r="D139" i="1"/>
  <c r="E138" i="1" s="1"/>
  <c r="K136" i="1"/>
  <c r="L135" i="1" s="1"/>
  <c r="K130" i="1"/>
  <c r="L129" i="1" s="1"/>
  <c r="DJ60" i="1" l="1"/>
  <c r="DJ61" i="1" s="1"/>
  <c r="DJ62" i="1" s="1"/>
  <c r="DJ63" i="1" s="1"/>
  <c r="DI60" i="1"/>
  <c r="DI61" i="1" s="1"/>
  <c r="DI62" i="1" s="1"/>
  <c r="DI63" i="1" s="1"/>
  <c r="DH60" i="1"/>
  <c r="DH61" i="1" s="1"/>
  <c r="DH62" i="1" s="1"/>
  <c r="DH63" i="1" s="1"/>
  <c r="DG60" i="1"/>
  <c r="DG61" i="1" s="1"/>
  <c r="DG62" i="1" s="1"/>
  <c r="DG63" i="1" s="1"/>
  <c r="DF60" i="1"/>
  <c r="DF61" i="1" s="1"/>
  <c r="DF62" i="1" s="1"/>
  <c r="DF63" i="1" s="1"/>
  <c r="DE60" i="1"/>
  <c r="DE61" i="1" s="1"/>
  <c r="DE62" i="1" s="1"/>
  <c r="DE63" i="1" s="1"/>
  <c r="DD60" i="1"/>
  <c r="DD61" i="1" s="1"/>
  <c r="DD62" i="1" s="1"/>
  <c r="DD63" i="1" s="1"/>
  <c r="DC60" i="1"/>
  <c r="DC61" i="1" s="1"/>
  <c r="DC62" i="1" s="1"/>
  <c r="DC63" i="1" s="1"/>
  <c r="DB60" i="1"/>
  <c r="DB61" i="1" s="1"/>
  <c r="DB62" i="1" s="1"/>
  <c r="DB63" i="1" s="1"/>
  <c r="CY60" i="1"/>
  <c r="CY61" i="1" s="1"/>
  <c r="CY62" i="1" s="1"/>
  <c r="CY63" i="1" s="1"/>
  <c r="CX60" i="1"/>
  <c r="CX61" i="1" s="1"/>
  <c r="CX62" i="1" s="1"/>
  <c r="CX63" i="1" s="1"/>
  <c r="CW60" i="1"/>
  <c r="CW61" i="1" s="1"/>
  <c r="CW62" i="1" s="1"/>
  <c r="CW63" i="1" s="1"/>
  <c r="CV60" i="1"/>
  <c r="CV61" i="1" s="1"/>
  <c r="CV62" i="1" s="1"/>
  <c r="CV63" i="1" s="1"/>
  <c r="CU60" i="1"/>
  <c r="CU61" i="1" s="1"/>
  <c r="CU62" i="1" s="1"/>
  <c r="CU63" i="1" s="1"/>
  <c r="CT60" i="1"/>
  <c r="CT61" i="1" s="1"/>
  <c r="CT62" i="1" s="1"/>
  <c r="CT63" i="1" s="1"/>
  <c r="CS60" i="1"/>
  <c r="CS61" i="1" s="1"/>
  <c r="CS62" i="1" s="1"/>
  <c r="CS63" i="1" s="1"/>
  <c r="CR60" i="1"/>
  <c r="CR61" i="1" s="1"/>
  <c r="CR62" i="1" s="1"/>
  <c r="CR63" i="1" s="1"/>
  <c r="CQ60" i="1"/>
  <c r="CQ61" i="1" s="1"/>
  <c r="CQ62" i="1" s="1"/>
  <c r="CQ63" i="1" s="1"/>
  <c r="DJ55" i="1"/>
  <c r="DJ56" i="1" s="1"/>
  <c r="DJ57" i="1" s="1"/>
  <c r="DJ58" i="1" s="1"/>
  <c r="DI55" i="1"/>
  <c r="DI56" i="1" s="1"/>
  <c r="DI57" i="1" s="1"/>
  <c r="DI58" i="1" s="1"/>
  <c r="DH55" i="1"/>
  <c r="DH56" i="1" s="1"/>
  <c r="DH57" i="1" s="1"/>
  <c r="DH58" i="1" s="1"/>
  <c r="DG55" i="1"/>
  <c r="DG56" i="1" s="1"/>
  <c r="DG57" i="1" s="1"/>
  <c r="DG58" i="1" s="1"/>
  <c r="DF55" i="1"/>
  <c r="DF56" i="1" s="1"/>
  <c r="DF57" i="1" s="1"/>
  <c r="DF58" i="1" s="1"/>
  <c r="DE55" i="1"/>
  <c r="DE56" i="1" s="1"/>
  <c r="DE57" i="1" s="1"/>
  <c r="DE58" i="1" s="1"/>
  <c r="DD55" i="1"/>
  <c r="DD56" i="1" s="1"/>
  <c r="DD57" i="1" s="1"/>
  <c r="DD58" i="1" s="1"/>
  <c r="DC55" i="1"/>
  <c r="DC56" i="1" s="1"/>
  <c r="DC57" i="1" s="1"/>
  <c r="DC58" i="1" s="1"/>
  <c r="DB55" i="1"/>
  <c r="DB56" i="1" s="1"/>
  <c r="DB57" i="1" s="1"/>
  <c r="DB58" i="1" s="1"/>
  <c r="CY55" i="1"/>
  <c r="CY56" i="1" s="1"/>
  <c r="CY57" i="1" s="1"/>
  <c r="CY58" i="1" s="1"/>
  <c r="CX55" i="1"/>
  <c r="CX56" i="1" s="1"/>
  <c r="CX57" i="1" s="1"/>
  <c r="CX58" i="1" s="1"/>
  <c r="CW55" i="1"/>
  <c r="CW56" i="1" s="1"/>
  <c r="CW57" i="1" s="1"/>
  <c r="CW58" i="1" s="1"/>
  <c r="CV55" i="1"/>
  <c r="CV56" i="1" s="1"/>
  <c r="CV57" i="1" s="1"/>
  <c r="CV58" i="1" s="1"/>
  <c r="CU55" i="1"/>
  <c r="CU56" i="1" s="1"/>
  <c r="CU57" i="1" s="1"/>
  <c r="CU58" i="1" s="1"/>
  <c r="CT55" i="1"/>
  <c r="CT56" i="1" s="1"/>
  <c r="CT57" i="1" s="1"/>
  <c r="CT58" i="1" s="1"/>
  <c r="CS55" i="1"/>
  <c r="CS56" i="1" s="1"/>
  <c r="CS57" i="1" s="1"/>
  <c r="CS58" i="1" s="1"/>
  <c r="CR55" i="1"/>
  <c r="CR56" i="1" s="1"/>
  <c r="CR57" i="1" s="1"/>
  <c r="CR58" i="1" s="1"/>
  <c r="CQ55" i="1"/>
  <c r="CQ56" i="1" s="1"/>
  <c r="CQ57" i="1" s="1"/>
  <c r="CQ58" i="1" s="1"/>
  <c r="CR51" i="1"/>
  <c r="CR52" i="1" s="1"/>
  <c r="CR53" i="1" s="1"/>
  <c r="DJ50" i="1"/>
  <c r="DJ51" i="1" s="1"/>
  <c r="DJ52" i="1" s="1"/>
  <c r="DJ53" i="1" s="1"/>
  <c r="DI50" i="1"/>
  <c r="DI51" i="1" s="1"/>
  <c r="DI52" i="1" s="1"/>
  <c r="DI53" i="1" s="1"/>
  <c r="DH50" i="1"/>
  <c r="DH51" i="1" s="1"/>
  <c r="DH52" i="1" s="1"/>
  <c r="DH53" i="1" s="1"/>
  <c r="DG50" i="1"/>
  <c r="DG51" i="1" s="1"/>
  <c r="DG52" i="1" s="1"/>
  <c r="DG53" i="1" s="1"/>
  <c r="DF50" i="1"/>
  <c r="DF51" i="1" s="1"/>
  <c r="DF52" i="1" s="1"/>
  <c r="DF53" i="1" s="1"/>
  <c r="DE50" i="1"/>
  <c r="DE51" i="1" s="1"/>
  <c r="DE52" i="1" s="1"/>
  <c r="DE53" i="1" s="1"/>
  <c r="DD50" i="1"/>
  <c r="DD51" i="1" s="1"/>
  <c r="DD52" i="1" s="1"/>
  <c r="DD53" i="1" s="1"/>
  <c r="DC50" i="1"/>
  <c r="DC51" i="1" s="1"/>
  <c r="DC52" i="1" s="1"/>
  <c r="DC53" i="1" s="1"/>
  <c r="DB50" i="1"/>
  <c r="DB51" i="1" s="1"/>
  <c r="DB52" i="1" s="1"/>
  <c r="DB53" i="1" s="1"/>
  <c r="CY50" i="1"/>
  <c r="CY51" i="1" s="1"/>
  <c r="CY52" i="1" s="1"/>
  <c r="CY53" i="1" s="1"/>
  <c r="CX50" i="1"/>
  <c r="CX51" i="1" s="1"/>
  <c r="CX52" i="1" s="1"/>
  <c r="CX53" i="1" s="1"/>
  <c r="CW50" i="1"/>
  <c r="CW51" i="1" s="1"/>
  <c r="CW52" i="1" s="1"/>
  <c r="CW53" i="1" s="1"/>
  <c r="CV50" i="1"/>
  <c r="CV51" i="1" s="1"/>
  <c r="CV52" i="1" s="1"/>
  <c r="CV53" i="1" s="1"/>
  <c r="CU50" i="1"/>
  <c r="CU51" i="1" s="1"/>
  <c r="CU52" i="1" s="1"/>
  <c r="CU53" i="1" s="1"/>
  <c r="CT50" i="1"/>
  <c r="CT51" i="1" s="1"/>
  <c r="CT52" i="1" s="1"/>
  <c r="CT53" i="1" s="1"/>
  <c r="CS50" i="1"/>
  <c r="CS51" i="1" s="1"/>
  <c r="CS52" i="1" s="1"/>
  <c r="CS53" i="1" s="1"/>
  <c r="CR50" i="1"/>
  <c r="CQ50" i="1"/>
  <c r="CQ51" i="1" s="1"/>
  <c r="CQ52" i="1" s="1"/>
  <c r="CQ53" i="1" s="1"/>
  <c r="DJ45" i="1"/>
  <c r="DJ46" i="1" s="1"/>
  <c r="DJ47" i="1" s="1"/>
  <c r="DJ48" i="1" s="1"/>
  <c r="DI45" i="1"/>
  <c r="DI46" i="1" s="1"/>
  <c r="DI47" i="1" s="1"/>
  <c r="DI48" i="1" s="1"/>
  <c r="DH45" i="1"/>
  <c r="DH46" i="1" s="1"/>
  <c r="DH47" i="1" s="1"/>
  <c r="DH48" i="1" s="1"/>
  <c r="DG45" i="1"/>
  <c r="DG46" i="1" s="1"/>
  <c r="DG47" i="1" s="1"/>
  <c r="DG48" i="1" s="1"/>
  <c r="DF45" i="1"/>
  <c r="DF46" i="1" s="1"/>
  <c r="DF47" i="1" s="1"/>
  <c r="DF48" i="1" s="1"/>
  <c r="DE45" i="1"/>
  <c r="DE46" i="1" s="1"/>
  <c r="DE47" i="1" s="1"/>
  <c r="DE48" i="1" s="1"/>
  <c r="DD45" i="1"/>
  <c r="DD46" i="1" s="1"/>
  <c r="DD47" i="1" s="1"/>
  <c r="DD48" i="1" s="1"/>
  <c r="DC45" i="1"/>
  <c r="DC46" i="1" s="1"/>
  <c r="DC47" i="1" s="1"/>
  <c r="DC48" i="1" s="1"/>
  <c r="DB45" i="1"/>
  <c r="DB46" i="1" s="1"/>
  <c r="DB47" i="1" s="1"/>
  <c r="DB48" i="1" s="1"/>
  <c r="CY45" i="1"/>
  <c r="CY46" i="1" s="1"/>
  <c r="CY47" i="1" s="1"/>
  <c r="CY48" i="1" s="1"/>
  <c r="CX45" i="1"/>
  <c r="CX46" i="1" s="1"/>
  <c r="CX47" i="1" s="1"/>
  <c r="CX48" i="1" s="1"/>
  <c r="CW45" i="1"/>
  <c r="CW46" i="1" s="1"/>
  <c r="CW47" i="1" s="1"/>
  <c r="CW48" i="1" s="1"/>
  <c r="CV45" i="1"/>
  <c r="CV46" i="1" s="1"/>
  <c r="CV47" i="1" s="1"/>
  <c r="CV48" i="1" s="1"/>
  <c r="CU45" i="1"/>
  <c r="CU46" i="1" s="1"/>
  <c r="CU47" i="1" s="1"/>
  <c r="CU48" i="1" s="1"/>
  <c r="CT45" i="1"/>
  <c r="CT46" i="1" s="1"/>
  <c r="CT47" i="1" s="1"/>
  <c r="CT48" i="1" s="1"/>
  <c r="CS45" i="1"/>
  <c r="CS46" i="1" s="1"/>
  <c r="CS47" i="1" s="1"/>
  <c r="CS48" i="1" s="1"/>
  <c r="CR45" i="1"/>
  <c r="CR46" i="1" s="1"/>
  <c r="CR47" i="1" s="1"/>
  <c r="CR48" i="1" s="1"/>
  <c r="CQ45" i="1"/>
  <c r="CQ46" i="1" s="1"/>
  <c r="CQ47" i="1" s="1"/>
  <c r="CQ48" i="1" s="1"/>
  <c r="DJ40" i="1"/>
  <c r="DJ41" i="1" s="1"/>
  <c r="DJ42" i="1" s="1"/>
  <c r="DJ43" i="1" s="1"/>
  <c r="DI40" i="1"/>
  <c r="DI41" i="1" s="1"/>
  <c r="DI42" i="1" s="1"/>
  <c r="DI43" i="1" s="1"/>
  <c r="DH40" i="1"/>
  <c r="DH41" i="1" s="1"/>
  <c r="DH42" i="1" s="1"/>
  <c r="DH43" i="1" s="1"/>
  <c r="DG40" i="1"/>
  <c r="DG41" i="1" s="1"/>
  <c r="DG42" i="1" s="1"/>
  <c r="DG43" i="1" s="1"/>
  <c r="DF40" i="1"/>
  <c r="DF41" i="1" s="1"/>
  <c r="DF42" i="1" s="1"/>
  <c r="DF43" i="1" s="1"/>
  <c r="DE40" i="1"/>
  <c r="DE41" i="1" s="1"/>
  <c r="DE42" i="1" s="1"/>
  <c r="DE43" i="1" s="1"/>
  <c r="DD40" i="1"/>
  <c r="DD41" i="1" s="1"/>
  <c r="DD42" i="1" s="1"/>
  <c r="DD43" i="1" s="1"/>
  <c r="DC40" i="1"/>
  <c r="DC41" i="1" s="1"/>
  <c r="DC42" i="1" s="1"/>
  <c r="DC43" i="1" s="1"/>
  <c r="DB40" i="1"/>
  <c r="DB41" i="1" s="1"/>
  <c r="DB42" i="1" s="1"/>
  <c r="DB43" i="1" s="1"/>
  <c r="CY40" i="1"/>
  <c r="CY41" i="1" s="1"/>
  <c r="CY42" i="1" s="1"/>
  <c r="CY43" i="1" s="1"/>
  <c r="CX40" i="1"/>
  <c r="CX41" i="1" s="1"/>
  <c r="CX42" i="1" s="1"/>
  <c r="CX43" i="1" s="1"/>
  <c r="CW40" i="1"/>
  <c r="CW41" i="1" s="1"/>
  <c r="CW42" i="1" s="1"/>
  <c r="CW43" i="1" s="1"/>
  <c r="CV40" i="1"/>
  <c r="CV41" i="1" s="1"/>
  <c r="CV42" i="1" s="1"/>
  <c r="CV43" i="1" s="1"/>
  <c r="CU40" i="1"/>
  <c r="CU41" i="1" s="1"/>
  <c r="CU42" i="1" s="1"/>
  <c r="CU43" i="1" s="1"/>
  <c r="CT40" i="1"/>
  <c r="CT41" i="1" s="1"/>
  <c r="CT42" i="1" s="1"/>
  <c r="CT43" i="1" s="1"/>
  <c r="CS40" i="1"/>
  <c r="CS41" i="1" s="1"/>
  <c r="CS42" i="1" s="1"/>
  <c r="CS43" i="1" s="1"/>
  <c r="CR40" i="1"/>
  <c r="CR41" i="1" s="1"/>
  <c r="CR42" i="1" s="1"/>
  <c r="CR43" i="1" s="1"/>
  <c r="CQ40" i="1"/>
  <c r="CQ41" i="1" s="1"/>
  <c r="CQ42" i="1" s="1"/>
  <c r="CQ43" i="1" s="1"/>
  <c r="DJ35" i="1"/>
  <c r="DJ36" i="1" s="1"/>
  <c r="DJ37" i="1" s="1"/>
  <c r="DJ38" i="1" s="1"/>
  <c r="DI35" i="1"/>
  <c r="DI36" i="1" s="1"/>
  <c r="DI37" i="1" s="1"/>
  <c r="DI38" i="1" s="1"/>
  <c r="DH35" i="1"/>
  <c r="DH36" i="1" s="1"/>
  <c r="DH37" i="1" s="1"/>
  <c r="DH38" i="1" s="1"/>
  <c r="DG35" i="1"/>
  <c r="DG36" i="1" s="1"/>
  <c r="DG37" i="1" s="1"/>
  <c r="DG38" i="1" s="1"/>
  <c r="DF35" i="1"/>
  <c r="DF36" i="1" s="1"/>
  <c r="DF37" i="1" s="1"/>
  <c r="DF38" i="1" s="1"/>
  <c r="DE35" i="1"/>
  <c r="DE36" i="1" s="1"/>
  <c r="DE37" i="1" s="1"/>
  <c r="DE38" i="1" s="1"/>
  <c r="DD35" i="1"/>
  <c r="DD36" i="1" s="1"/>
  <c r="DD37" i="1" s="1"/>
  <c r="DD38" i="1" s="1"/>
  <c r="DC35" i="1"/>
  <c r="DC36" i="1" s="1"/>
  <c r="DC37" i="1" s="1"/>
  <c r="DC38" i="1" s="1"/>
  <c r="DB35" i="1"/>
  <c r="DB36" i="1" s="1"/>
  <c r="DB37" i="1" s="1"/>
  <c r="DB38" i="1" s="1"/>
  <c r="CY35" i="1"/>
  <c r="CY36" i="1" s="1"/>
  <c r="CY37" i="1" s="1"/>
  <c r="CY38" i="1" s="1"/>
  <c r="CX35" i="1"/>
  <c r="CX36" i="1" s="1"/>
  <c r="CX37" i="1" s="1"/>
  <c r="CX38" i="1" s="1"/>
  <c r="CW35" i="1"/>
  <c r="CW36" i="1" s="1"/>
  <c r="CW37" i="1" s="1"/>
  <c r="CW38" i="1" s="1"/>
  <c r="CV35" i="1"/>
  <c r="CV36" i="1" s="1"/>
  <c r="CV37" i="1" s="1"/>
  <c r="CV38" i="1" s="1"/>
  <c r="CU35" i="1"/>
  <c r="CU36" i="1" s="1"/>
  <c r="CU37" i="1" s="1"/>
  <c r="CU38" i="1" s="1"/>
  <c r="CT35" i="1"/>
  <c r="CT36" i="1" s="1"/>
  <c r="CT37" i="1" s="1"/>
  <c r="CT38" i="1" s="1"/>
  <c r="CS35" i="1"/>
  <c r="CS36" i="1" s="1"/>
  <c r="CS37" i="1" s="1"/>
  <c r="CS38" i="1" s="1"/>
  <c r="CR35" i="1"/>
  <c r="CR36" i="1" s="1"/>
  <c r="CR37" i="1" s="1"/>
  <c r="CR38" i="1" s="1"/>
  <c r="CQ35" i="1"/>
  <c r="CQ36" i="1" s="1"/>
  <c r="CQ37" i="1" s="1"/>
  <c r="CQ38" i="1" s="1"/>
  <c r="DJ30" i="1"/>
  <c r="DJ31" i="1" s="1"/>
  <c r="DJ32" i="1" s="1"/>
  <c r="DJ33" i="1" s="1"/>
  <c r="DI30" i="1"/>
  <c r="DI31" i="1" s="1"/>
  <c r="DI32" i="1" s="1"/>
  <c r="DI33" i="1" s="1"/>
  <c r="DH30" i="1"/>
  <c r="DH31" i="1" s="1"/>
  <c r="DH32" i="1" s="1"/>
  <c r="DH33" i="1" s="1"/>
  <c r="DG30" i="1"/>
  <c r="DG31" i="1" s="1"/>
  <c r="DG32" i="1" s="1"/>
  <c r="DG33" i="1" s="1"/>
  <c r="DF30" i="1"/>
  <c r="DF31" i="1" s="1"/>
  <c r="DF32" i="1" s="1"/>
  <c r="DF33" i="1" s="1"/>
  <c r="DE30" i="1"/>
  <c r="DE31" i="1" s="1"/>
  <c r="DE32" i="1" s="1"/>
  <c r="DE33" i="1" s="1"/>
  <c r="DD30" i="1"/>
  <c r="DD31" i="1" s="1"/>
  <c r="DD32" i="1" s="1"/>
  <c r="DD33" i="1" s="1"/>
  <c r="DC30" i="1"/>
  <c r="DC31" i="1" s="1"/>
  <c r="DC32" i="1" s="1"/>
  <c r="DC33" i="1" s="1"/>
  <c r="DB30" i="1"/>
  <c r="DB31" i="1" s="1"/>
  <c r="DB32" i="1" s="1"/>
  <c r="DB33" i="1" s="1"/>
  <c r="CY30" i="1"/>
  <c r="CY31" i="1" s="1"/>
  <c r="CY32" i="1" s="1"/>
  <c r="CY33" i="1" s="1"/>
  <c r="CX30" i="1"/>
  <c r="CX31" i="1" s="1"/>
  <c r="CX32" i="1" s="1"/>
  <c r="CX33" i="1" s="1"/>
  <c r="CW30" i="1"/>
  <c r="CW31" i="1" s="1"/>
  <c r="CW32" i="1" s="1"/>
  <c r="CW33" i="1" s="1"/>
  <c r="CV30" i="1"/>
  <c r="CV31" i="1" s="1"/>
  <c r="CV32" i="1" s="1"/>
  <c r="CV33" i="1" s="1"/>
  <c r="CU30" i="1"/>
  <c r="CU31" i="1" s="1"/>
  <c r="CU32" i="1" s="1"/>
  <c r="CU33" i="1" s="1"/>
  <c r="CT30" i="1"/>
  <c r="CT31" i="1" s="1"/>
  <c r="CT32" i="1" s="1"/>
  <c r="CT33" i="1" s="1"/>
  <c r="CS30" i="1"/>
  <c r="CS31" i="1" s="1"/>
  <c r="CS32" i="1" s="1"/>
  <c r="CS33" i="1" s="1"/>
  <c r="CR30" i="1"/>
  <c r="CR31" i="1" s="1"/>
  <c r="CR32" i="1" s="1"/>
  <c r="CR33" i="1" s="1"/>
  <c r="CQ30" i="1"/>
  <c r="CQ31" i="1" s="1"/>
  <c r="CQ32" i="1" s="1"/>
  <c r="CQ33" i="1" s="1"/>
  <c r="DJ25" i="1"/>
  <c r="DJ26" i="1" s="1"/>
  <c r="DJ27" i="1" s="1"/>
  <c r="DJ28" i="1" s="1"/>
  <c r="DI25" i="1"/>
  <c r="DI26" i="1" s="1"/>
  <c r="DI27" i="1" s="1"/>
  <c r="DI28" i="1" s="1"/>
  <c r="DH25" i="1"/>
  <c r="DH26" i="1" s="1"/>
  <c r="DH27" i="1" s="1"/>
  <c r="DH28" i="1" s="1"/>
  <c r="DG25" i="1"/>
  <c r="DG26" i="1" s="1"/>
  <c r="DG27" i="1" s="1"/>
  <c r="DG28" i="1" s="1"/>
  <c r="DF25" i="1"/>
  <c r="DF26" i="1" s="1"/>
  <c r="DF27" i="1" s="1"/>
  <c r="DF28" i="1" s="1"/>
  <c r="DE25" i="1"/>
  <c r="DE26" i="1" s="1"/>
  <c r="DE27" i="1" s="1"/>
  <c r="DE28" i="1" s="1"/>
  <c r="DD25" i="1"/>
  <c r="DD26" i="1" s="1"/>
  <c r="DD27" i="1" s="1"/>
  <c r="DD28" i="1" s="1"/>
  <c r="DC25" i="1"/>
  <c r="DC26" i="1" s="1"/>
  <c r="DC27" i="1" s="1"/>
  <c r="DC28" i="1" s="1"/>
  <c r="DB25" i="1"/>
  <c r="DB26" i="1" s="1"/>
  <c r="DB27" i="1" s="1"/>
  <c r="DB28" i="1" s="1"/>
  <c r="CY25" i="1"/>
  <c r="CY26" i="1" s="1"/>
  <c r="CY27" i="1" s="1"/>
  <c r="CY28" i="1" s="1"/>
  <c r="CX25" i="1"/>
  <c r="CX26" i="1" s="1"/>
  <c r="CX27" i="1" s="1"/>
  <c r="CX28" i="1" s="1"/>
  <c r="CW25" i="1"/>
  <c r="CW26" i="1" s="1"/>
  <c r="CW27" i="1" s="1"/>
  <c r="CW28" i="1" s="1"/>
  <c r="CV25" i="1"/>
  <c r="CV26" i="1" s="1"/>
  <c r="CV27" i="1" s="1"/>
  <c r="CV28" i="1" s="1"/>
  <c r="CU25" i="1"/>
  <c r="CU26" i="1" s="1"/>
  <c r="CU27" i="1" s="1"/>
  <c r="CU28" i="1" s="1"/>
  <c r="CT25" i="1"/>
  <c r="CT26" i="1" s="1"/>
  <c r="CT27" i="1" s="1"/>
  <c r="CT28" i="1" s="1"/>
  <c r="CS25" i="1"/>
  <c r="CS26" i="1" s="1"/>
  <c r="CS27" i="1" s="1"/>
  <c r="CS28" i="1" s="1"/>
  <c r="CR25" i="1"/>
  <c r="CR26" i="1" s="1"/>
  <c r="CR27" i="1" s="1"/>
  <c r="CR28" i="1" s="1"/>
  <c r="CQ25" i="1"/>
  <c r="CQ26" i="1" s="1"/>
  <c r="CQ27" i="1" s="1"/>
  <c r="CQ28" i="1" s="1"/>
  <c r="DJ20" i="1"/>
  <c r="DJ21" i="1" s="1"/>
  <c r="DJ22" i="1" s="1"/>
  <c r="DJ23" i="1" s="1"/>
  <c r="DI20" i="1"/>
  <c r="DI21" i="1" s="1"/>
  <c r="DI22" i="1" s="1"/>
  <c r="DI23" i="1" s="1"/>
  <c r="DH20" i="1"/>
  <c r="DH21" i="1" s="1"/>
  <c r="DH22" i="1" s="1"/>
  <c r="DH23" i="1" s="1"/>
  <c r="DG20" i="1"/>
  <c r="DG21" i="1" s="1"/>
  <c r="DG22" i="1" s="1"/>
  <c r="DG23" i="1" s="1"/>
  <c r="DF20" i="1"/>
  <c r="DF21" i="1" s="1"/>
  <c r="DF22" i="1" s="1"/>
  <c r="DF23" i="1" s="1"/>
  <c r="DE20" i="1"/>
  <c r="DE21" i="1" s="1"/>
  <c r="DE22" i="1" s="1"/>
  <c r="DE23" i="1" s="1"/>
  <c r="DD20" i="1"/>
  <c r="DD21" i="1" s="1"/>
  <c r="DD22" i="1" s="1"/>
  <c r="DD23" i="1" s="1"/>
  <c r="DC20" i="1"/>
  <c r="DC21" i="1" s="1"/>
  <c r="DC22" i="1" s="1"/>
  <c r="DC23" i="1" s="1"/>
  <c r="DB20" i="1"/>
  <c r="DB21" i="1" s="1"/>
  <c r="DB22" i="1" s="1"/>
  <c r="DB23" i="1" s="1"/>
  <c r="CY20" i="1"/>
  <c r="CY21" i="1" s="1"/>
  <c r="CY22" i="1" s="1"/>
  <c r="CY23" i="1" s="1"/>
  <c r="CX20" i="1"/>
  <c r="CX21" i="1" s="1"/>
  <c r="CX22" i="1" s="1"/>
  <c r="CX23" i="1" s="1"/>
  <c r="CW20" i="1"/>
  <c r="CW21" i="1" s="1"/>
  <c r="CW22" i="1" s="1"/>
  <c r="CW23" i="1" s="1"/>
  <c r="CV20" i="1"/>
  <c r="CV21" i="1" s="1"/>
  <c r="CV22" i="1" s="1"/>
  <c r="CV23" i="1" s="1"/>
  <c r="CU20" i="1"/>
  <c r="CU21" i="1" s="1"/>
  <c r="CU22" i="1" s="1"/>
  <c r="CU23" i="1" s="1"/>
  <c r="CT20" i="1"/>
  <c r="CT21" i="1" s="1"/>
  <c r="CT22" i="1" s="1"/>
  <c r="CT23" i="1" s="1"/>
  <c r="CS20" i="1"/>
  <c r="CS21" i="1" s="1"/>
  <c r="CS22" i="1" s="1"/>
  <c r="CS23" i="1" s="1"/>
  <c r="CR20" i="1"/>
  <c r="CR21" i="1" s="1"/>
  <c r="CR22" i="1" s="1"/>
  <c r="CR23" i="1" s="1"/>
  <c r="CQ20" i="1"/>
  <c r="CQ21" i="1" s="1"/>
  <c r="CQ22" i="1" s="1"/>
  <c r="CQ23" i="1" s="1"/>
  <c r="DJ15" i="1"/>
  <c r="DJ16" i="1" s="1"/>
  <c r="DJ17" i="1" s="1"/>
  <c r="DJ18" i="1" s="1"/>
  <c r="DI15" i="1"/>
  <c r="DI16" i="1" s="1"/>
  <c r="DI17" i="1" s="1"/>
  <c r="DI18" i="1" s="1"/>
  <c r="DH15" i="1"/>
  <c r="DH16" i="1" s="1"/>
  <c r="DH17" i="1" s="1"/>
  <c r="DH18" i="1" s="1"/>
  <c r="DG15" i="1"/>
  <c r="DG16" i="1" s="1"/>
  <c r="DG17" i="1" s="1"/>
  <c r="DG18" i="1" s="1"/>
  <c r="DF15" i="1"/>
  <c r="DF16" i="1" s="1"/>
  <c r="DF17" i="1" s="1"/>
  <c r="DF18" i="1" s="1"/>
  <c r="DE15" i="1"/>
  <c r="DE16" i="1" s="1"/>
  <c r="DE17" i="1" s="1"/>
  <c r="DE18" i="1" s="1"/>
  <c r="DD15" i="1"/>
  <c r="DD16" i="1" s="1"/>
  <c r="DD17" i="1" s="1"/>
  <c r="DD18" i="1" s="1"/>
  <c r="DC15" i="1"/>
  <c r="DC16" i="1" s="1"/>
  <c r="DC17" i="1" s="1"/>
  <c r="DC18" i="1" s="1"/>
  <c r="DB15" i="1"/>
  <c r="DB16" i="1" s="1"/>
  <c r="DB17" i="1" s="1"/>
  <c r="DB18" i="1" s="1"/>
  <c r="CY15" i="1"/>
  <c r="CY16" i="1" s="1"/>
  <c r="CY17" i="1" s="1"/>
  <c r="CY18" i="1" s="1"/>
  <c r="CX15" i="1"/>
  <c r="CX16" i="1" s="1"/>
  <c r="CX17" i="1" s="1"/>
  <c r="CX18" i="1" s="1"/>
  <c r="CW15" i="1"/>
  <c r="CW16" i="1" s="1"/>
  <c r="CW17" i="1" s="1"/>
  <c r="CW18" i="1" s="1"/>
  <c r="CV15" i="1"/>
  <c r="CV16" i="1" s="1"/>
  <c r="CV17" i="1" s="1"/>
  <c r="CV18" i="1" s="1"/>
  <c r="CU15" i="1"/>
  <c r="CU16" i="1" s="1"/>
  <c r="CU17" i="1" s="1"/>
  <c r="CU18" i="1" s="1"/>
  <c r="CT15" i="1"/>
  <c r="CT16" i="1" s="1"/>
  <c r="CT17" i="1" s="1"/>
  <c r="CT18" i="1" s="1"/>
  <c r="CS15" i="1"/>
  <c r="CS16" i="1" s="1"/>
  <c r="CS17" i="1" s="1"/>
  <c r="CS18" i="1" s="1"/>
  <c r="CR15" i="1"/>
  <c r="CR16" i="1" s="1"/>
  <c r="CR17" i="1" s="1"/>
  <c r="CR18" i="1" s="1"/>
  <c r="CQ15" i="1"/>
  <c r="CQ16" i="1" s="1"/>
  <c r="CQ17" i="1" s="1"/>
  <c r="CQ18" i="1" s="1"/>
  <c r="G18" i="1"/>
  <c r="N18" i="1"/>
  <c r="K10" i="1"/>
  <c r="AD15" i="1"/>
  <c r="AF15" i="1"/>
  <c r="AG15" i="1"/>
  <c r="AH15" i="1"/>
  <c r="AJ15" i="1"/>
  <c r="AK15" i="1"/>
  <c r="AO15" i="1"/>
  <c r="AP15" i="1"/>
  <c r="AQ15" i="1"/>
  <c r="AT15" i="1"/>
  <c r="AU15" i="1"/>
  <c r="AV15" i="1"/>
  <c r="AY15" i="1"/>
  <c r="AZ15" i="1"/>
  <c r="BA15" i="1"/>
  <c r="BB15" i="1"/>
  <c r="BC15" i="1"/>
  <c r="BD15" i="1"/>
  <c r="BE15" i="1"/>
  <c r="BF15" i="1"/>
  <c r="BG15" i="1"/>
  <c r="BJ15" i="1"/>
  <c r="BK15" i="1"/>
  <c r="BL15" i="1"/>
  <c r="BM15" i="1"/>
  <c r="BN15" i="1"/>
  <c r="BO15" i="1"/>
  <c r="BP15" i="1"/>
  <c r="BQ15" i="1"/>
  <c r="BR15" i="1"/>
  <c r="BU15" i="1"/>
  <c r="BV15" i="1"/>
  <c r="BW15" i="1"/>
  <c r="BX15" i="1"/>
  <c r="BY15" i="1"/>
  <c r="BZ15" i="1"/>
  <c r="CA15" i="1"/>
  <c r="CB15" i="1"/>
  <c r="CC15" i="1"/>
  <c r="CF15" i="1"/>
  <c r="CG15" i="1"/>
  <c r="CH15" i="1"/>
  <c r="CI15" i="1"/>
  <c r="CJ15" i="1"/>
  <c r="CK15" i="1"/>
  <c r="CL15" i="1"/>
  <c r="CM15" i="1"/>
  <c r="CN15" i="1"/>
  <c r="AD16" i="1"/>
  <c r="AF16" i="1"/>
  <c r="AG16" i="1"/>
  <c r="AH16" i="1"/>
  <c r="AJ16" i="1"/>
  <c r="AK16" i="1"/>
  <c r="AO16" i="1"/>
  <c r="AP16" i="1"/>
  <c r="AQ16" i="1"/>
  <c r="AT16" i="1"/>
  <c r="AU16" i="1"/>
  <c r="AV16" i="1"/>
  <c r="AY16" i="1"/>
  <c r="AZ16" i="1"/>
  <c r="BA16" i="1"/>
  <c r="BB16" i="1"/>
  <c r="BC16" i="1"/>
  <c r="BD16" i="1"/>
  <c r="BE16" i="1"/>
  <c r="BF16" i="1"/>
  <c r="BG16" i="1"/>
  <c r="BJ16" i="1"/>
  <c r="BK16" i="1"/>
  <c r="BL16" i="1"/>
  <c r="BM16" i="1"/>
  <c r="BN16" i="1"/>
  <c r="BO16" i="1"/>
  <c r="BP16" i="1"/>
  <c r="BQ16" i="1"/>
  <c r="BR16" i="1"/>
  <c r="BU16" i="1"/>
  <c r="BV16" i="1"/>
  <c r="BW16" i="1"/>
  <c r="BX16" i="1"/>
  <c r="BY16" i="1"/>
  <c r="BZ16" i="1"/>
  <c r="CA16" i="1"/>
  <c r="CB16" i="1"/>
  <c r="CC16" i="1"/>
  <c r="CF16" i="1"/>
  <c r="CG16" i="1"/>
  <c r="CH16" i="1"/>
  <c r="CI16" i="1"/>
  <c r="CJ16" i="1"/>
  <c r="CK16" i="1"/>
  <c r="CL16" i="1"/>
  <c r="CM16" i="1"/>
  <c r="CN16" i="1"/>
  <c r="AD17" i="1"/>
  <c r="AF17" i="1"/>
  <c r="AG17" i="1"/>
  <c r="AH17" i="1"/>
  <c r="AJ17" i="1"/>
  <c r="AK17" i="1"/>
  <c r="AO17" i="1"/>
  <c r="AP17" i="1"/>
  <c r="AQ17" i="1"/>
  <c r="AT17" i="1"/>
  <c r="AU17" i="1"/>
  <c r="AV17" i="1"/>
  <c r="AY17" i="1"/>
  <c r="AZ17" i="1"/>
  <c r="BA17" i="1"/>
  <c r="BB17" i="1"/>
  <c r="BC17" i="1"/>
  <c r="BD17" i="1"/>
  <c r="BE17" i="1"/>
  <c r="BF17" i="1"/>
  <c r="BG17" i="1"/>
  <c r="BJ17" i="1"/>
  <c r="BK17" i="1"/>
  <c r="BL17" i="1"/>
  <c r="BM17" i="1"/>
  <c r="BN17" i="1"/>
  <c r="BO17" i="1"/>
  <c r="BP17" i="1"/>
  <c r="BQ17" i="1"/>
  <c r="BR17" i="1"/>
  <c r="BU17" i="1"/>
  <c r="BV17" i="1"/>
  <c r="BW17" i="1"/>
  <c r="BX17" i="1"/>
  <c r="BY17" i="1"/>
  <c r="BZ17" i="1"/>
  <c r="CA17" i="1"/>
  <c r="CB17" i="1"/>
  <c r="CC17" i="1"/>
  <c r="CF17" i="1"/>
  <c r="CG17" i="1"/>
  <c r="CH17" i="1"/>
  <c r="CI17" i="1"/>
  <c r="CJ17" i="1"/>
  <c r="CK17" i="1"/>
  <c r="CL17" i="1"/>
  <c r="CM17" i="1"/>
  <c r="CN17" i="1"/>
  <c r="AD18" i="1"/>
  <c r="AF18" i="1"/>
  <c r="AG18" i="1"/>
  <c r="AH18" i="1"/>
  <c r="AJ18" i="1"/>
  <c r="AK18" i="1"/>
  <c r="AO18" i="1"/>
  <c r="AP18" i="1"/>
  <c r="AQ18" i="1"/>
  <c r="AT18" i="1"/>
  <c r="AU18" i="1"/>
  <c r="AV18" i="1"/>
  <c r="AY18" i="1"/>
  <c r="AZ18" i="1"/>
  <c r="BA18" i="1"/>
  <c r="BB18" i="1"/>
  <c r="BC18" i="1"/>
  <c r="BD18" i="1"/>
  <c r="BE18" i="1"/>
  <c r="BF18" i="1"/>
  <c r="BG18" i="1"/>
  <c r="BJ18" i="1"/>
  <c r="BK18" i="1"/>
  <c r="BL18" i="1"/>
  <c r="BM18" i="1"/>
  <c r="BN18" i="1"/>
  <c r="BO18" i="1"/>
  <c r="BP18" i="1"/>
  <c r="BQ18" i="1"/>
  <c r="BR18" i="1"/>
  <c r="BU18" i="1"/>
  <c r="BV18" i="1"/>
  <c r="BW18" i="1"/>
  <c r="BX18" i="1"/>
  <c r="BY18" i="1"/>
  <c r="BZ18" i="1"/>
  <c r="CA18" i="1"/>
  <c r="CB18" i="1"/>
  <c r="CC18" i="1"/>
  <c r="CF18" i="1"/>
  <c r="CG18" i="1"/>
  <c r="CH18" i="1"/>
  <c r="CI18" i="1"/>
  <c r="CJ18" i="1"/>
  <c r="CK18" i="1"/>
  <c r="CL18" i="1"/>
  <c r="CM18" i="1"/>
  <c r="CN18" i="1"/>
  <c r="AD20" i="1"/>
  <c r="AF20" i="1"/>
  <c r="AF21" i="1" s="1"/>
  <c r="AF22" i="1" s="1"/>
  <c r="AF23" i="1" s="1"/>
  <c r="AG20" i="1"/>
  <c r="AH20" i="1"/>
  <c r="AH21" i="1" s="1"/>
  <c r="AH22" i="1" s="1"/>
  <c r="AH23" i="1" s="1"/>
  <c r="AJ20" i="1"/>
  <c r="AK20" i="1"/>
  <c r="AK21" i="1" s="1"/>
  <c r="AK22" i="1" s="1"/>
  <c r="AK23" i="1" s="1"/>
  <c r="AO20" i="1"/>
  <c r="AP20" i="1"/>
  <c r="AP21" i="1" s="1"/>
  <c r="AQ20" i="1"/>
  <c r="AT20" i="1"/>
  <c r="AT21" i="1" s="1"/>
  <c r="AT22" i="1" s="1"/>
  <c r="AT23" i="1" s="1"/>
  <c r="AU20" i="1"/>
  <c r="AV20" i="1"/>
  <c r="AV21" i="1" s="1"/>
  <c r="AV22" i="1" s="1"/>
  <c r="AV23" i="1" s="1"/>
  <c r="AY20" i="1"/>
  <c r="AZ20" i="1"/>
  <c r="AZ21" i="1" s="1"/>
  <c r="AZ22" i="1" s="1"/>
  <c r="AZ23" i="1" s="1"/>
  <c r="BA20" i="1"/>
  <c r="BB20" i="1"/>
  <c r="BB21" i="1" s="1"/>
  <c r="BC20" i="1"/>
  <c r="BD20" i="1"/>
  <c r="BD21" i="1" s="1"/>
  <c r="BD22" i="1" s="1"/>
  <c r="BD23" i="1" s="1"/>
  <c r="BE20" i="1"/>
  <c r="BF20" i="1"/>
  <c r="BF21" i="1" s="1"/>
  <c r="BF22" i="1" s="1"/>
  <c r="BF23" i="1" s="1"/>
  <c r="BG20" i="1"/>
  <c r="BJ20" i="1"/>
  <c r="BJ21" i="1" s="1"/>
  <c r="BJ22" i="1" s="1"/>
  <c r="BJ23" i="1" s="1"/>
  <c r="BK20" i="1"/>
  <c r="BL20" i="1"/>
  <c r="BL21" i="1" s="1"/>
  <c r="BM20" i="1"/>
  <c r="BN20" i="1"/>
  <c r="BN21" i="1" s="1"/>
  <c r="BN22" i="1" s="1"/>
  <c r="BN23" i="1" s="1"/>
  <c r="BO20" i="1"/>
  <c r="BP20" i="1"/>
  <c r="BP21" i="1" s="1"/>
  <c r="BP22" i="1" s="1"/>
  <c r="BP23" i="1" s="1"/>
  <c r="BQ20" i="1"/>
  <c r="BR20" i="1"/>
  <c r="BR21" i="1" s="1"/>
  <c r="BR22" i="1" s="1"/>
  <c r="BR23" i="1" s="1"/>
  <c r="BU20" i="1"/>
  <c r="BV20" i="1"/>
  <c r="BV21" i="1" s="1"/>
  <c r="BW20" i="1"/>
  <c r="BX20" i="1"/>
  <c r="BX21" i="1" s="1"/>
  <c r="BX22" i="1" s="1"/>
  <c r="BX23" i="1" s="1"/>
  <c r="BY20" i="1"/>
  <c r="BZ20" i="1"/>
  <c r="BZ21" i="1" s="1"/>
  <c r="BZ22" i="1" s="1"/>
  <c r="BZ23" i="1" s="1"/>
  <c r="CA20" i="1"/>
  <c r="CB20" i="1"/>
  <c r="CB21" i="1" s="1"/>
  <c r="CB22" i="1" s="1"/>
  <c r="CB23" i="1" s="1"/>
  <c r="CC20" i="1"/>
  <c r="CF20" i="1"/>
  <c r="CF21" i="1" s="1"/>
  <c r="CG20" i="1"/>
  <c r="CH20" i="1"/>
  <c r="CH21" i="1" s="1"/>
  <c r="CH22" i="1" s="1"/>
  <c r="CH23" i="1" s="1"/>
  <c r="CI20" i="1"/>
  <c r="CJ20" i="1"/>
  <c r="CJ21" i="1" s="1"/>
  <c r="CJ22" i="1" s="1"/>
  <c r="CJ23" i="1" s="1"/>
  <c r="CK20" i="1"/>
  <c r="CL20" i="1"/>
  <c r="CL21" i="1" s="1"/>
  <c r="CL22" i="1" s="1"/>
  <c r="CL23" i="1" s="1"/>
  <c r="CM20" i="1"/>
  <c r="CN20" i="1"/>
  <c r="CN21" i="1" s="1"/>
  <c r="AD21" i="1"/>
  <c r="AD22" i="1" s="1"/>
  <c r="AD23" i="1" s="1"/>
  <c r="AG21" i="1"/>
  <c r="AG22" i="1" s="1"/>
  <c r="AJ21" i="1"/>
  <c r="AJ22" i="1" s="1"/>
  <c r="AJ23" i="1" s="1"/>
  <c r="AO21" i="1"/>
  <c r="AO22" i="1" s="1"/>
  <c r="AQ21" i="1"/>
  <c r="AQ22" i="1" s="1"/>
  <c r="AQ23" i="1" s="1"/>
  <c r="AU21" i="1"/>
  <c r="AU22" i="1" s="1"/>
  <c r="AY21" i="1"/>
  <c r="AY22" i="1" s="1"/>
  <c r="AY23" i="1" s="1"/>
  <c r="BA21" i="1"/>
  <c r="BA22" i="1" s="1"/>
  <c r="BC21" i="1"/>
  <c r="BC22" i="1" s="1"/>
  <c r="BC23" i="1" s="1"/>
  <c r="BE21" i="1"/>
  <c r="BE22" i="1" s="1"/>
  <c r="BG21" i="1"/>
  <c r="BG22" i="1" s="1"/>
  <c r="BG23" i="1" s="1"/>
  <c r="BK21" i="1"/>
  <c r="BK22" i="1" s="1"/>
  <c r="BM21" i="1"/>
  <c r="BM22" i="1" s="1"/>
  <c r="BM23" i="1" s="1"/>
  <c r="BO21" i="1"/>
  <c r="BO22" i="1" s="1"/>
  <c r="BQ21" i="1"/>
  <c r="BQ22" i="1" s="1"/>
  <c r="BQ23" i="1" s="1"/>
  <c r="BU21" i="1"/>
  <c r="BU22" i="1" s="1"/>
  <c r="BW21" i="1"/>
  <c r="BW22" i="1" s="1"/>
  <c r="BW23" i="1" s="1"/>
  <c r="BY21" i="1"/>
  <c r="BY22" i="1" s="1"/>
  <c r="CA21" i="1"/>
  <c r="CA22" i="1" s="1"/>
  <c r="CA23" i="1" s="1"/>
  <c r="CC21" i="1"/>
  <c r="CC22" i="1" s="1"/>
  <c r="CG21" i="1"/>
  <c r="CG22" i="1" s="1"/>
  <c r="CG23" i="1" s="1"/>
  <c r="CI21" i="1"/>
  <c r="CI22" i="1" s="1"/>
  <c r="CK21" i="1"/>
  <c r="CK22" i="1" s="1"/>
  <c r="CK23" i="1" s="1"/>
  <c r="CM21" i="1"/>
  <c r="CM22" i="1" s="1"/>
  <c r="AP22" i="1"/>
  <c r="AP23" i="1" s="1"/>
  <c r="BB22" i="1"/>
  <c r="BB23" i="1" s="1"/>
  <c r="BL22" i="1"/>
  <c r="BL23" i="1" s="1"/>
  <c r="BV22" i="1"/>
  <c r="BV23" i="1" s="1"/>
  <c r="CF22" i="1"/>
  <c r="CF23" i="1" s="1"/>
  <c r="CN22" i="1"/>
  <c r="CN23" i="1" s="1"/>
  <c r="AG23" i="1"/>
  <c r="AO23" i="1"/>
  <c r="AU23" i="1"/>
  <c r="BA23" i="1"/>
  <c r="BE23" i="1"/>
  <c r="BK23" i="1"/>
  <c r="BO23" i="1"/>
  <c r="BU23" i="1"/>
  <c r="BY23" i="1"/>
  <c r="CC23" i="1"/>
  <c r="CI23" i="1"/>
  <c r="CM23" i="1"/>
  <c r="AD25" i="1"/>
  <c r="AD26" i="1" s="1"/>
  <c r="AD27" i="1" s="1"/>
  <c r="AF25" i="1"/>
  <c r="AF26" i="1" s="1"/>
  <c r="AF27" i="1" s="1"/>
  <c r="AF28" i="1" s="1"/>
  <c r="AG25" i="1"/>
  <c r="AG26" i="1" s="1"/>
  <c r="AG27" i="1" s="1"/>
  <c r="AH25" i="1"/>
  <c r="AJ25" i="1"/>
  <c r="AJ26" i="1" s="1"/>
  <c r="AJ27" i="1" s="1"/>
  <c r="AK25" i="1"/>
  <c r="AK26" i="1" s="1"/>
  <c r="AK27" i="1" s="1"/>
  <c r="AK28" i="1" s="1"/>
  <c r="AO25" i="1"/>
  <c r="AO26" i="1" s="1"/>
  <c r="AO27" i="1" s="1"/>
  <c r="AP25" i="1"/>
  <c r="AQ25" i="1"/>
  <c r="AQ26" i="1" s="1"/>
  <c r="AQ27" i="1" s="1"/>
  <c r="AT25" i="1"/>
  <c r="AT26" i="1" s="1"/>
  <c r="AT27" i="1" s="1"/>
  <c r="AT28" i="1" s="1"/>
  <c r="AU25" i="1"/>
  <c r="AU26" i="1" s="1"/>
  <c r="AU27" i="1" s="1"/>
  <c r="AV25" i="1"/>
  <c r="AY25" i="1"/>
  <c r="AY26" i="1" s="1"/>
  <c r="AY27" i="1" s="1"/>
  <c r="AZ25" i="1"/>
  <c r="AZ26" i="1" s="1"/>
  <c r="AZ27" i="1" s="1"/>
  <c r="AZ28" i="1" s="1"/>
  <c r="BA25" i="1"/>
  <c r="BA26" i="1" s="1"/>
  <c r="BA27" i="1" s="1"/>
  <c r="BB25" i="1"/>
  <c r="BC25" i="1"/>
  <c r="BC26" i="1" s="1"/>
  <c r="BC27" i="1" s="1"/>
  <c r="BD25" i="1"/>
  <c r="BD26" i="1" s="1"/>
  <c r="BD27" i="1" s="1"/>
  <c r="BD28" i="1" s="1"/>
  <c r="BE25" i="1"/>
  <c r="BE26" i="1" s="1"/>
  <c r="BE27" i="1" s="1"/>
  <c r="BF25" i="1"/>
  <c r="BG25" i="1"/>
  <c r="BG26" i="1" s="1"/>
  <c r="BG27" i="1" s="1"/>
  <c r="BJ25" i="1"/>
  <c r="BJ26" i="1" s="1"/>
  <c r="BJ27" i="1" s="1"/>
  <c r="BJ28" i="1" s="1"/>
  <c r="BK25" i="1"/>
  <c r="BL25" i="1"/>
  <c r="BL26" i="1" s="1"/>
  <c r="BL27" i="1" s="1"/>
  <c r="BL28" i="1" s="1"/>
  <c r="BM25" i="1"/>
  <c r="BN25" i="1"/>
  <c r="BN26" i="1" s="1"/>
  <c r="BN27" i="1" s="1"/>
  <c r="BN28" i="1" s="1"/>
  <c r="BO25" i="1"/>
  <c r="BP25" i="1"/>
  <c r="BP26" i="1" s="1"/>
  <c r="BP27" i="1" s="1"/>
  <c r="BP28" i="1" s="1"/>
  <c r="BQ25" i="1"/>
  <c r="BR25" i="1"/>
  <c r="BR26" i="1" s="1"/>
  <c r="BR27" i="1" s="1"/>
  <c r="BR28" i="1" s="1"/>
  <c r="BU25" i="1"/>
  <c r="BV25" i="1"/>
  <c r="BV26" i="1" s="1"/>
  <c r="BV27" i="1" s="1"/>
  <c r="BV28" i="1" s="1"/>
  <c r="BW25" i="1"/>
  <c r="BX25" i="1"/>
  <c r="BX26" i="1" s="1"/>
  <c r="BX27" i="1" s="1"/>
  <c r="BX28" i="1" s="1"/>
  <c r="BY25" i="1"/>
  <c r="BZ25" i="1"/>
  <c r="BZ26" i="1" s="1"/>
  <c r="BZ27" i="1" s="1"/>
  <c r="BZ28" i="1" s="1"/>
  <c r="CA25" i="1"/>
  <c r="CB25" i="1"/>
  <c r="CB26" i="1" s="1"/>
  <c r="CB27" i="1" s="1"/>
  <c r="CB28" i="1" s="1"/>
  <c r="CC25" i="1"/>
  <c r="CF25" i="1"/>
  <c r="CF26" i="1" s="1"/>
  <c r="CF27" i="1" s="1"/>
  <c r="CF28" i="1" s="1"/>
  <c r="CG25" i="1"/>
  <c r="CH25" i="1"/>
  <c r="CH26" i="1" s="1"/>
  <c r="CH27" i="1" s="1"/>
  <c r="CH28" i="1" s="1"/>
  <c r="CI25" i="1"/>
  <c r="CJ25" i="1"/>
  <c r="CJ26" i="1" s="1"/>
  <c r="CJ27" i="1" s="1"/>
  <c r="CJ28" i="1" s="1"/>
  <c r="CK25" i="1"/>
  <c r="CL25" i="1"/>
  <c r="CL26" i="1" s="1"/>
  <c r="CL27" i="1" s="1"/>
  <c r="CL28" i="1" s="1"/>
  <c r="CM25" i="1"/>
  <c r="CN25" i="1"/>
  <c r="CN26" i="1" s="1"/>
  <c r="CN27" i="1" s="1"/>
  <c r="CN28" i="1" s="1"/>
  <c r="AH26" i="1"/>
  <c r="AH27" i="1" s="1"/>
  <c r="AH28" i="1" s="1"/>
  <c r="AP26" i="1"/>
  <c r="AP27" i="1" s="1"/>
  <c r="AP28" i="1" s="1"/>
  <c r="AV26" i="1"/>
  <c r="AV27" i="1" s="1"/>
  <c r="AV28" i="1" s="1"/>
  <c r="BB26" i="1"/>
  <c r="BB27" i="1" s="1"/>
  <c r="BB28" i="1" s="1"/>
  <c r="BF26" i="1"/>
  <c r="BF27" i="1" s="1"/>
  <c r="BF28" i="1" s="1"/>
  <c r="BK26" i="1"/>
  <c r="BK27" i="1" s="1"/>
  <c r="BK28" i="1" s="1"/>
  <c r="BM26" i="1"/>
  <c r="BM27" i="1" s="1"/>
  <c r="BO26" i="1"/>
  <c r="BO27" i="1" s="1"/>
  <c r="BO28" i="1" s="1"/>
  <c r="BQ26" i="1"/>
  <c r="BQ27" i="1" s="1"/>
  <c r="BU26" i="1"/>
  <c r="BU27" i="1" s="1"/>
  <c r="BU28" i="1" s="1"/>
  <c r="BW26" i="1"/>
  <c r="BW27" i="1" s="1"/>
  <c r="BY26" i="1"/>
  <c r="BY27" i="1" s="1"/>
  <c r="BY28" i="1" s="1"/>
  <c r="CA26" i="1"/>
  <c r="CA27" i="1" s="1"/>
  <c r="CC26" i="1"/>
  <c r="CC27" i="1" s="1"/>
  <c r="CC28" i="1" s="1"/>
  <c r="CG26" i="1"/>
  <c r="CG27" i="1" s="1"/>
  <c r="CG28" i="1" s="1"/>
  <c r="CI26" i="1"/>
  <c r="CI27" i="1" s="1"/>
  <c r="CK26" i="1"/>
  <c r="CK27" i="1" s="1"/>
  <c r="CK28" i="1" s="1"/>
  <c r="CM26" i="1"/>
  <c r="CM27" i="1" s="1"/>
  <c r="CM28" i="1" s="1"/>
  <c r="AD28" i="1"/>
  <c r="AG28" i="1"/>
  <c r="AJ28" i="1"/>
  <c r="AO28" i="1"/>
  <c r="AQ28" i="1"/>
  <c r="AU28" i="1"/>
  <c r="AY28" i="1"/>
  <c r="BA28" i="1"/>
  <c r="BC28" i="1"/>
  <c r="BE28" i="1"/>
  <c r="BG28" i="1"/>
  <c r="BM28" i="1"/>
  <c r="BQ28" i="1"/>
  <c r="BW28" i="1"/>
  <c r="CA28" i="1"/>
  <c r="CI28" i="1"/>
  <c r="AD30" i="1"/>
  <c r="AD31" i="1" s="1"/>
  <c r="AD32" i="1" s="1"/>
  <c r="AD33" i="1" s="1"/>
  <c r="AF30" i="1"/>
  <c r="AG30" i="1"/>
  <c r="AG31" i="1" s="1"/>
  <c r="AH30" i="1"/>
  <c r="AJ30" i="1"/>
  <c r="AJ31" i="1" s="1"/>
  <c r="AJ32" i="1" s="1"/>
  <c r="AJ33" i="1" s="1"/>
  <c r="AK30" i="1"/>
  <c r="AO30" i="1"/>
  <c r="AO31" i="1" s="1"/>
  <c r="AO32" i="1" s="1"/>
  <c r="AO33" i="1" s="1"/>
  <c r="AP30" i="1"/>
  <c r="AQ30" i="1"/>
  <c r="AQ31" i="1" s="1"/>
  <c r="AQ32" i="1" s="1"/>
  <c r="AQ33" i="1" s="1"/>
  <c r="AT30" i="1"/>
  <c r="AU30" i="1"/>
  <c r="AU31" i="1" s="1"/>
  <c r="AV30" i="1"/>
  <c r="AY30" i="1"/>
  <c r="AY31" i="1" s="1"/>
  <c r="AY32" i="1" s="1"/>
  <c r="AY33" i="1" s="1"/>
  <c r="AZ30" i="1"/>
  <c r="BA30" i="1"/>
  <c r="BA31" i="1" s="1"/>
  <c r="BA32" i="1" s="1"/>
  <c r="BA33" i="1" s="1"/>
  <c r="BB30" i="1"/>
  <c r="BC30" i="1"/>
  <c r="BC31" i="1" s="1"/>
  <c r="BC32" i="1" s="1"/>
  <c r="BC33" i="1" s="1"/>
  <c r="BD30" i="1"/>
  <c r="BE30" i="1"/>
  <c r="BE31" i="1" s="1"/>
  <c r="BF30" i="1"/>
  <c r="BG30" i="1"/>
  <c r="BG31" i="1" s="1"/>
  <c r="BG32" i="1" s="1"/>
  <c r="BG33" i="1" s="1"/>
  <c r="BJ30" i="1"/>
  <c r="BK30" i="1"/>
  <c r="BK31" i="1" s="1"/>
  <c r="BK32" i="1" s="1"/>
  <c r="BK33" i="1" s="1"/>
  <c r="BL30" i="1"/>
  <c r="BM30" i="1"/>
  <c r="BM31" i="1" s="1"/>
  <c r="BM32" i="1" s="1"/>
  <c r="BM33" i="1" s="1"/>
  <c r="BN30" i="1"/>
  <c r="BO30" i="1"/>
  <c r="BO31" i="1" s="1"/>
  <c r="BP30" i="1"/>
  <c r="BQ30" i="1"/>
  <c r="BQ31" i="1" s="1"/>
  <c r="BQ32" i="1" s="1"/>
  <c r="BQ33" i="1" s="1"/>
  <c r="BR30" i="1"/>
  <c r="BU30" i="1"/>
  <c r="BU31" i="1" s="1"/>
  <c r="BU32" i="1" s="1"/>
  <c r="BU33" i="1" s="1"/>
  <c r="BV30" i="1"/>
  <c r="BW30" i="1"/>
  <c r="BW31" i="1" s="1"/>
  <c r="BW32" i="1" s="1"/>
  <c r="BW33" i="1" s="1"/>
  <c r="BX30" i="1"/>
  <c r="BY30" i="1"/>
  <c r="BY31" i="1" s="1"/>
  <c r="BZ30" i="1"/>
  <c r="CA30" i="1"/>
  <c r="CA31" i="1" s="1"/>
  <c r="CA32" i="1" s="1"/>
  <c r="CA33" i="1" s="1"/>
  <c r="CB30" i="1"/>
  <c r="CC30" i="1"/>
  <c r="CC31" i="1" s="1"/>
  <c r="CC32" i="1" s="1"/>
  <c r="CC33" i="1" s="1"/>
  <c r="CF30" i="1"/>
  <c r="CG30" i="1"/>
  <c r="CG31" i="1" s="1"/>
  <c r="CG32" i="1" s="1"/>
  <c r="CG33" i="1" s="1"/>
  <c r="CH30" i="1"/>
  <c r="CI30" i="1"/>
  <c r="CI31" i="1" s="1"/>
  <c r="CJ30" i="1"/>
  <c r="CK30" i="1"/>
  <c r="CK31" i="1" s="1"/>
  <c r="CK32" i="1" s="1"/>
  <c r="CK33" i="1" s="1"/>
  <c r="CL30" i="1"/>
  <c r="CM30" i="1"/>
  <c r="CM31" i="1" s="1"/>
  <c r="CM32" i="1" s="1"/>
  <c r="CM33" i="1" s="1"/>
  <c r="CN30" i="1"/>
  <c r="AF31" i="1"/>
  <c r="AF32" i="1" s="1"/>
  <c r="AH31" i="1"/>
  <c r="AH32" i="1" s="1"/>
  <c r="AH33" i="1" s="1"/>
  <c r="AK31" i="1"/>
  <c r="AK32" i="1" s="1"/>
  <c r="AK33" i="1" s="1"/>
  <c r="AP31" i="1"/>
  <c r="AP32" i="1" s="1"/>
  <c r="AP33" i="1" s="1"/>
  <c r="AT31" i="1"/>
  <c r="AT32" i="1" s="1"/>
  <c r="AV31" i="1"/>
  <c r="AV32" i="1" s="1"/>
  <c r="AV33" i="1" s="1"/>
  <c r="AZ31" i="1"/>
  <c r="AZ32" i="1" s="1"/>
  <c r="AZ33" i="1" s="1"/>
  <c r="BB31" i="1"/>
  <c r="BB32" i="1" s="1"/>
  <c r="BB33" i="1" s="1"/>
  <c r="BD31" i="1"/>
  <c r="BD32" i="1" s="1"/>
  <c r="BF31" i="1"/>
  <c r="BF32" i="1" s="1"/>
  <c r="BF33" i="1" s="1"/>
  <c r="BJ31" i="1"/>
  <c r="BJ32" i="1" s="1"/>
  <c r="BJ33" i="1" s="1"/>
  <c r="BL31" i="1"/>
  <c r="BL32" i="1" s="1"/>
  <c r="BL33" i="1" s="1"/>
  <c r="BN31" i="1"/>
  <c r="BN32" i="1" s="1"/>
  <c r="BP31" i="1"/>
  <c r="BP32" i="1" s="1"/>
  <c r="BP33" i="1" s="1"/>
  <c r="BR31" i="1"/>
  <c r="BR32" i="1" s="1"/>
  <c r="BR33" i="1" s="1"/>
  <c r="BV31" i="1"/>
  <c r="BV32" i="1" s="1"/>
  <c r="BV33" i="1" s="1"/>
  <c r="BX31" i="1"/>
  <c r="BX32" i="1" s="1"/>
  <c r="BZ31" i="1"/>
  <c r="BZ32" i="1" s="1"/>
  <c r="BZ33" i="1" s="1"/>
  <c r="CB31" i="1"/>
  <c r="CB32" i="1" s="1"/>
  <c r="CB33" i="1" s="1"/>
  <c r="CF31" i="1"/>
  <c r="CF32" i="1" s="1"/>
  <c r="CF33" i="1" s="1"/>
  <c r="CH31" i="1"/>
  <c r="CH32" i="1" s="1"/>
  <c r="CJ31" i="1"/>
  <c r="CJ32" i="1" s="1"/>
  <c r="CJ33" i="1" s="1"/>
  <c r="CL31" i="1"/>
  <c r="CL32" i="1" s="1"/>
  <c r="CL33" i="1" s="1"/>
  <c r="CN31" i="1"/>
  <c r="CN32" i="1" s="1"/>
  <c r="CN33" i="1" s="1"/>
  <c r="AG32" i="1"/>
  <c r="AG33" i="1" s="1"/>
  <c r="AU32" i="1"/>
  <c r="AU33" i="1" s="1"/>
  <c r="BE32" i="1"/>
  <c r="BE33" i="1" s="1"/>
  <c r="BO32" i="1"/>
  <c r="BO33" i="1" s="1"/>
  <c r="BY32" i="1"/>
  <c r="BY33" i="1" s="1"/>
  <c r="CI32" i="1"/>
  <c r="CI33" i="1" s="1"/>
  <c r="AF33" i="1"/>
  <c r="AT33" i="1"/>
  <c r="BD33" i="1"/>
  <c r="BN33" i="1"/>
  <c r="BX33" i="1"/>
  <c r="CH33" i="1"/>
  <c r="AD35" i="1"/>
  <c r="AF35" i="1"/>
  <c r="AF36" i="1" s="1"/>
  <c r="AF37" i="1" s="1"/>
  <c r="AG35" i="1"/>
  <c r="AG36" i="1" s="1"/>
  <c r="AG37" i="1" s="1"/>
  <c r="AG38" i="1" s="1"/>
  <c r="AH35" i="1"/>
  <c r="AH36" i="1" s="1"/>
  <c r="AH37" i="1" s="1"/>
  <c r="AJ35" i="1"/>
  <c r="AJ36" i="1" s="1"/>
  <c r="AJ37" i="1" s="1"/>
  <c r="AJ38" i="1" s="1"/>
  <c r="AK35" i="1"/>
  <c r="AK36" i="1" s="1"/>
  <c r="AK37" i="1" s="1"/>
  <c r="AO35" i="1"/>
  <c r="AO36" i="1" s="1"/>
  <c r="AO37" i="1" s="1"/>
  <c r="AO38" i="1" s="1"/>
  <c r="AP35" i="1"/>
  <c r="AP36" i="1" s="1"/>
  <c r="AP37" i="1" s="1"/>
  <c r="AQ35" i="1"/>
  <c r="AT35" i="1"/>
  <c r="AT36" i="1" s="1"/>
  <c r="AT37" i="1" s="1"/>
  <c r="AU35" i="1"/>
  <c r="AU36" i="1" s="1"/>
  <c r="AU37" i="1" s="1"/>
  <c r="AU38" i="1" s="1"/>
  <c r="AV35" i="1"/>
  <c r="AV36" i="1" s="1"/>
  <c r="AV37" i="1" s="1"/>
  <c r="AY35" i="1"/>
  <c r="AY36" i="1" s="1"/>
  <c r="AY37" i="1" s="1"/>
  <c r="AY38" i="1" s="1"/>
  <c r="AZ35" i="1"/>
  <c r="AZ36" i="1" s="1"/>
  <c r="AZ37" i="1" s="1"/>
  <c r="BA35" i="1"/>
  <c r="BA36" i="1" s="1"/>
  <c r="BA37" i="1" s="1"/>
  <c r="BA38" i="1" s="1"/>
  <c r="BB35" i="1"/>
  <c r="BB36" i="1" s="1"/>
  <c r="BB37" i="1" s="1"/>
  <c r="BC35" i="1"/>
  <c r="BD35" i="1"/>
  <c r="BD36" i="1" s="1"/>
  <c r="BD37" i="1" s="1"/>
  <c r="BE35" i="1"/>
  <c r="BE36" i="1" s="1"/>
  <c r="BE37" i="1" s="1"/>
  <c r="BE38" i="1" s="1"/>
  <c r="BF35" i="1"/>
  <c r="BF36" i="1" s="1"/>
  <c r="BF37" i="1" s="1"/>
  <c r="BG35" i="1"/>
  <c r="BG36" i="1" s="1"/>
  <c r="BG37" i="1" s="1"/>
  <c r="BG38" i="1" s="1"/>
  <c r="BJ35" i="1"/>
  <c r="BJ36" i="1" s="1"/>
  <c r="BJ37" i="1" s="1"/>
  <c r="BK35" i="1"/>
  <c r="BK36" i="1" s="1"/>
  <c r="BK37" i="1" s="1"/>
  <c r="BK38" i="1" s="1"/>
  <c r="BL35" i="1"/>
  <c r="BL36" i="1" s="1"/>
  <c r="BL37" i="1" s="1"/>
  <c r="BM35" i="1"/>
  <c r="BN35" i="1"/>
  <c r="BN36" i="1" s="1"/>
  <c r="BN37" i="1" s="1"/>
  <c r="BO35" i="1"/>
  <c r="BO36" i="1" s="1"/>
  <c r="BO37" i="1" s="1"/>
  <c r="BO38" i="1" s="1"/>
  <c r="BP35" i="1"/>
  <c r="BP36" i="1" s="1"/>
  <c r="BP37" i="1" s="1"/>
  <c r="BQ35" i="1"/>
  <c r="BQ36" i="1" s="1"/>
  <c r="BQ37" i="1" s="1"/>
  <c r="BQ38" i="1" s="1"/>
  <c r="BR35" i="1"/>
  <c r="BR36" i="1" s="1"/>
  <c r="BR37" i="1" s="1"/>
  <c r="BU35" i="1"/>
  <c r="BU36" i="1" s="1"/>
  <c r="BU37" i="1" s="1"/>
  <c r="BU38" i="1" s="1"/>
  <c r="BV35" i="1"/>
  <c r="BV36" i="1" s="1"/>
  <c r="BV37" i="1" s="1"/>
  <c r="BW35" i="1"/>
  <c r="BX35" i="1"/>
  <c r="BX36" i="1" s="1"/>
  <c r="BX37" i="1" s="1"/>
  <c r="BY35" i="1"/>
  <c r="BY36" i="1" s="1"/>
  <c r="BY37" i="1" s="1"/>
  <c r="BY38" i="1" s="1"/>
  <c r="BZ35" i="1"/>
  <c r="BZ36" i="1" s="1"/>
  <c r="BZ37" i="1" s="1"/>
  <c r="BZ38" i="1" s="1"/>
  <c r="CA35" i="1"/>
  <c r="CA36" i="1" s="1"/>
  <c r="CA37" i="1" s="1"/>
  <c r="CA38" i="1" s="1"/>
  <c r="CB35" i="1"/>
  <c r="CB36" i="1" s="1"/>
  <c r="CB37" i="1" s="1"/>
  <c r="CC35" i="1"/>
  <c r="CC36" i="1" s="1"/>
  <c r="CC37" i="1" s="1"/>
  <c r="CC38" i="1" s="1"/>
  <c r="CF35" i="1"/>
  <c r="CF36" i="1" s="1"/>
  <c r="CF37" i="1" s="1"/>
  <c r="CF38" i="1" s="1"/>
  <c r="CG35" i="1"/>
  <c r="CH35" i="1"/>
  <c r="CI35" i="1"/>
  <c r="CJ35" i="1"/>
  <c r="CK35" i="1"/>
  <c r="CL35" i="1"/>
  <c r="CM35" i="1"/>
  <c r="CN35" i="1"/>
  <c r="AD36" i="1"/>
  <c r="AQ36" i="1"/>
  <c r="BC36" i="1"/>
  <c r="BM36" i="1"/>
  <c r="BW36" i="1"/>
  <c r="CG36" i="1"/>
  <c r="CH36" i="1"/>
  <c r="CH37" i="1" s="1"/>
  <c r="CI36" i="1"/>
  <c r="CI37" i="1" s="1"/>
  <c r="CI38" i="1" s="1"/>
  <c r="CJ36" i="1"/>
  <c r="CJ37" i="1" s="1"/>
  <c r="CJ38" i="1" s="1"/>
  <c r="CK36" i="1"/>
  <c r="CK37" i="1" s="1"/>
  <c r="CK38" i="1" s="1"/>
  <c r="CL36" i="1"/>
  <c r="CL37" i="1" s="1"/>
  <c r="CM36" i="1"/>
  <c r="CM37" i="1" s="1"/>
  <c r="CM38" i="1" s="1"/>
  <c r="CN36" i="1"/>
  <c r="CN37" i="1" s="1"/>
  <c r="CN38" i="1" s="1"/>
  <c r="AD37" i="1"/>
  <c r="AD38" i="1" s="1"/>
  <c r="AQ37" i="1"/>
  <c r="AQ38" i="1" s="1"/>
  <c r="BC37" i="1"/>
  <c r="BC38" i="1" s="1"/>
  <c r="BM37" i="1"/>
  <c r="BM38" i="1" s="1"/>
  <c r="BW37" i="1"/>
  <c r="BW38" i="1" s="1"/>
  <c r="CG37" i="1"/>
  <c r="CG38" i="1" s="1"/>
  <c r="AF38" i="1"/>
  <c r="AH38" i="1"/>
  <c r="AK38" i="1"/>
  <c r="AP38" i="1"/>
  <c r="AT38" i="1"/>
  <c r="AV38" i="1"/>
  <c r="AZ38" i="1"/>
  <c r="BB38" i="1"/>
  <c r="BD38" i="1"/>
  <c r="BF38" i="1"/>
  <c r="BJ38" i="1"/>
  <c r="BL38" i="1"/>
  <c r="BN38" i="1"/>
  <c r="BP38" i="1"/>
  <c r="BR38" i="1"/>
  <c r="BV38" i="1"/>
  <c r="BX38" i="1"/>
  <c r="CB38" i="1"/>
  <c r="CH38" i="1"/>
  <c r="CL38" i="1"/>
  <c r="AD40" i="1"/>
  <c r="AF40" i="1"/>
  <c r="AF41" i="1" s="1"/>
  <c r="AF42" i="1" s="1"/>
  <c r="AF43" i="1" s="1"/>
  <c r="AG40" i="1"/>
  <c r="AG41" i="1" s="1"/>
  <c r="AG42" i="1" s="1"/>
  <c r="AG43" i="1" s="1"/>
  <c r="AH40" i="1"/>
  <c r="AH41" i="1" s="1"/>
  <c r="AH42" i="1" s="1"/>
  <c r="AH43" i="1" s="1"/>
  <c r="AJ40" i="1"/>
  <c r="AJ41" i="1" s="1"/>
  <c r="AJ42" i="1" s="1"/>
  <c r="AJ43" i="1" s="1"/>
  <c r="AK40" i="1"/>
  <c r="AK41" i="1" s="1"/>
  <c r="AK42" i="1" s="1"/>
  <c r="AK43" i="1" s="1"/>
  <c r="AO40" i="1"/>
  <c r="AO41" i="1" s="1"/>
  <c r="AO42" i="1" s="1"/>
  <c r="AO43" i="1" s="1"/>
  <c r="AP40" i="1"/>
  <c r="AP41" i="1" s="1"/>
  <c r="AP42" i="1" s="1"/>
  <c r="AP43" i="1" s="1"/>
  <c r="AQ40" i="1"/>
  <c r="AT40" i="1"/>
  <c r="AT41" i="1" s="1"/>
  <c r="AT42" i="1" s="1"/>
  <c r="AT43" i="1" s="1"/>
  <c r="AU40" i="1"/>
  <c r="AU41" i="1" s="1"/>
  <c r="AU42" i="1" s="1"/>
  <c r="AU43" i="1" s="1"/>
  <c r="AV40" i="1"/>
  <c r="AV41" i="1" s="1"/>
  <c r="AV42" i="1" s="1"/>
  <c r="AV43" i="1" s="1"/>
  <c r="AY40" i="1"/>
  <c r="AY41" i="1" s="1"/>
  <c r="AY42" i="1" s="1"/>
  <c r="AY43" i="1" s="1"/>
  <c r="AZ40" i="1"/>
  <c r="BA40" i="1"/>
  <c r="BA41" i="1" s="1"/>
  <c r="BA42" i="1" s="1"/>
  <c r="BA43" i="1" s="1"/>
  <c r="BB40" i="1"/>
  <c r="BC40" i="1"/>
  <c r="BC41" i="1" s="1"/>
  <c r="BC42" i="1" s="1"/>
  <c r="BC43" i="1" s="1"/>
  <c r="BD40" i="1"/>
  <c r="BE40" i="1"/>
  <c r="BE41" i="1" s="1"/>
  <c r="BE42" i="1" s="1"/>
  <c r="BE43" i="1" s="1"/>
  <c r="BF40" i="1"/>
  <c r="BG40" i="1"/>
  <c r="BG41" i="1" s="1"/>
  <c r="BG42" i="1" s="1"/>
  <c r="BG43" i="1" s="1"/>
  <c r="BJ40" i="1"/>
  <c r="BK40" i="1"/>
  <c r="BK41" i="1" s="1"/>
  <c r="BK42" i="1" s="1"/>
  <c r="BK43" i="1" s="1"/>
  <c r="BL40" i="1"/>
  <c r="BM40" i="1"/>
  <c r="BM41" i="1" s="1"/>
  <c r="BM42" i="1" s="1"/>
  <c r="BM43" i="1" s="1"/>
  <c r="BN40" i="1"/>
  <c r="BO40" i="1"/>
  <c r="BO41" i="1" s="1"/>
  <c r="BO42" i="1" s="1"/>
  <c r="BO43" i="1" s="1"/>
  <c r="BP40" i="1"/>
  <c r="BQ40" i="1"/>
  <c r="BQ41" i="1" s="1"/>
  <c r="BQ42" i="1" s="1"/>
  <c r="BQ43" i="1" s="1"/>
  <c r="BR40" i="1"/>
  <c r="BU40" i="1"/>
  <c r="BU41" i="1" s="1"/>
  <c r="BU42" i="1" s="1"/>
  <c r="BU43" i="1" s="1"/>
  <c r="BV40" i="1"/>
  <c r="BW40" i="1"/>
  <c r="BW41" i="1" s="1"/>
  <c r="BW42" i="1" s="1"/>
  <c r="BW43" i="1" s="1"/>
  <c r="BX40" i="1"/>
  <c r="BY40" i="1"/>
  <c r="BY41" i="1" s="1"/>
  <c r="BY42" i="1" s="1"/>
  <c r="BY43" i="1" s="1"/>
  <c r="BZ40" i="1"/>
  <c r="CA40" i="1"/>
  <c r="CA41" i="1" s="1"/>
  <c r="CA42" i="1" s="1"/>
  <c r="CA43" i="1" s="1"/>
  <c r="CB40" i="1"/>
  <c r="CC40" i="1"/>
  <c r="CC41" i="1" s="1"/>
  <c r="CC42" i="1" s="1"/>
  <c r="CC43" i="1" s="1"/>
  <c r="CF40" i="1"/>
  <c r="CG40" i="1"/>
  <c r="CG41" i="1" s="1"/>
  <c r="CG42" i="1" s="1"/>
  <c r="CG43" i="1" s="1"/>
  <c r="CH40" i="1"/>
  <c r="CI40" i="1"/>
  <c r="CI41" i="1" s="1"/>
  <c r="CI42" i="1" s="1"/>
  <c r="CI43" i="1" s="1"/>
  <c r="CJ40" i="1"/>
  <c r="CK40" i="1"/>
  <c r="CK41" i="1" s="1"/>
  <c r="CK42" i="1" s="1"/>
  <c r="CK43" i="1" s="1"/>
  <c r="CL40" i="1"/>
  <c r="CM40" i="1"/>
  <c r="CM41" i="1" s="1"/>
  <c r="CM42" i="1" s="1"/>
  <c r="CM43" i="1" s="1"/>
  <c r="CN40" i="1"/>
  <c r="AD41" i="1"/>
  <c r="AD42" i="1" s="1"/>
  <c r="AD43" i="1" s="1"/>
  <c r="AQ41" i="1"/>
  <c r="AQ42" i="1" s="1"/>
  <c r="AQ43" i="1" s="1"/>
  <c r="AZ41" i="1"/>
  <c r="AZ42" i="1" s="1"/>
  <c r="AZ43" i="1" s="1"/>
  <c r="BB41" i="1"/>
  <c r="BB42" i="1" s="1"/>
  <c r="BB43" i="1" s="1"/>
  <c r="BD41" i="1"/>
  <c r="BD42" i="1" s="1"/>
  <c r="BD43" i="1" s="1"/>
  <c r="BF41" i="1"/>
  <c r="BF42" i="1" s="1"/>
  <c r="BF43" i="1" s="1"/>
  <c r="BJ41" i="1"/>
  <c r="BJ42" i="1" s="1"/>
  <c r="BJ43" i="1" s="1"/>
  <c r="BL41" i="1"/>
  <c r="BL42" i="1" s="1"/>
  <c r="BL43" i="1" s="1"/>
  <c r="BN41" i="1"/>
  <c r="BN42" i="1" s="1"/>
  <c r="BN43" i="1" s="1"/>
  <c r="BP41" i="1"/>
  <c r="BP42" i="1" s="1"/>
  <c r="BP43" i="1" s="1"/>
  <c r="BR41" i="1"/>
  <c r="BR42" i="1" s="1"/>
  <c r="BR43" i="1" s="1"/>
  <c r="BV41" i="1"/>
  <c r="BV42" i="1" s="1"/>
  <c r="BV43" i="1" s="1"/>
  <c r="BX41" i="1"/>
  <c r="BX42" i="1" s="1"/>
  <c r="BX43" i="1" s="1"/>
  <c r="BZ41" i="1"/>
  <c r="BZ42" i="1" s="1"/>
  <c r="BZ43" i="1" s="1"/>
  <c r="CB41" i="1"/>
  <c r="CB42" i="1" s="1"/>
  <c r="CB43" i="1" s="1"/>
  <c r="CF41" i="1"/>
  <c r="CF42" i="1" s="1"/>
  <c r="CF43" i="1" s="1"/>
  <c r="CH41" i="1"/>
  <c r="CH42" i="1" s="1"/>
  <c r="CH43" i="1" s="1"/>
  <c r="CJ41" i="1"/>
  <c r="CJ42" i="1" s="1"/>
  <c r="CJ43" i="1" s="1"/>
  <c r="CL41" i="1"/>
  <c r="CL42" i="1" s="1"/>
  <c r="CL43" i="1" s="1"/>
  <c r="CN41" i="1"/>
  <c r="CN42" i="1" s="1"/>
  <c r="CN43" i="1" s="1"/>
  <c r="AD45" i="1"/>
  <c r="AF45" i="1"/>
  <c r="AF46" i="1" s="1"/>
  <c r="AF47" i="1" s="1"/>
  <c r="AF48" i="1" s="1"/>
  <c r="AG45" i="1"/>
  <c r="AG46" i="1" s="1"/>
  <c r="AG47" i="1" s="1"/>
  <c r="AG48" i="1" s="1"/>
  <c r="AH45" i="1"/>
  <c r="AH46" i="1" s="1"/>
  <c r="AH47" i="1" s="1"/>
  <c r="AH48" i="1" s="1"/>
  <c r="AJ45" i="1"/>
  <c r="AK45" i="1"/>
  <c r="AK46" i="1" s="1"/>
  <c r="AK47" i="1" s="1"/>
  <c r="AK48" i="1" s="1"/>
  <c r="AO45" i="1"/>
  <c r="AO46" i="1" s="1"/>
  <c r="AO47" i="1" s="1"/>
  <c r="AO48" i="1" s="1"/>
  <c r="AP45" i="1"/>
  <c r="AP46" i="1" s="1"/>
  <c r="AP47" i="1" s="1"/>
  <c r="AP48" i="1" s="1"/>
  <c r="AQ45" i="1"/>
  <c r="AT45" i="1"/>
  <c r="AT46" i="1" s="1"/>
  <c r="AT47" i="1" s="1"/>
  <c r="AT48" i="1" s="1"/>
  <c r="AU45" i="1"/>
  <c r="AU46" i="1" s="1"/>
  <c r="AU47" i="1" s="1"/>
  <c r="AU48" i="1" s="1"/>
  <c r="AV45" i="1"/>
  <c r="AV46" i="1" s="1"/>
  <c r="AV47" i="1" s="1"/>
  <c r="AV48" i="1" s="1"/>
  <c r="AY45" i="1"/>
  <c r="AZ45" i="1"/>
  <c r="AZ46" i="1" s="1"/>
  <c r="AZ47" i="1" s="1"/>
  <c r="AZ48" i="1" s="1"/>
  <c r="BA45" i="1"/>
  <c r="BA46" i="1" s="1"/>
  <c r="BA47" i="1" s="1"/>
  <c r="BA48" i="1" s="1"/>
  <c r="BB45" i="1"/>
  <c r="BB46" i="1" s="1"/>
  <c r="BB47" i="1" s="1"/>
  <c r="BB48" i="1" s="1"/>
  <c r="BC45" i="1"/>
  <c r="BD45" i="1"/>
  <c r="BD46" i="1" s="1"/>
  <c r="BD47" i="1" s="1"/>
  <c r="BD48" i="1" s="1"/>
  <c r="BE45" i="1"/>
  <c r="BE46" i="1" s="1"/>
  <c r="BE47" i="1" s="1"/>
  <c r="BE48" i="1" s="1"/>
  <c r="BF45" i="1"/>
  <c r="BF46" i="1" s="1"/>
  <c r="BF47" i="1" s="1"/>
  <c r="BF48" i="1" s="1"/>
  <c r="BG45" i="1"/>
  <c r="BJ45" i="1"/>
  <c r="BJ46" i="1" s="1"/>
  <c r="BJ47" i="1" s="1"/>
  <c r="BJ48" i="1" s="1"/>
  <c r="BK45" i="1"/>
  <c r="BK46" i="1" s="1"/>
  <c r="BK47" i="1" s="1"/>
  <c r="BK48" i="1" s="1"/>
  <c r="BL45" i="1"/>
  <c r="BL46" i="1" s="1"/>
  <c r="BL47" i="1" s="1"/>
  <c r="BL48" i="1" s="1"/>
  <c r="BM45" i="1"/>
  <c r="BN45" i="1"/>
  <c r="BN46" i="1" s="1"/>
  <c r="BN47" i="1" s="1"/>
  <c r="BN48" i="1" s="1"/>
  <c r="BO45" i="1"/>
  <c r="BO46" i="1" s="1"/>
  <c r="BO47" i="1" s="1"/>
  <c r="BO48" i="1" s="1"/>
  <c r="BP45" i="1"/>
  <c r="BP46" i="1" s="1"/>
  <c r="BP47" i="1" s="1"/>
  <c r="BP48" i="1" s="1"/>
  <c r="BQ45" i="1"/>
  <c r="BQ46" i="1" s="1"/>
  <c r="BQ47" i="1" s="1"/>
  <c r="BQ48" i="1" s="1"/>
  <c r="BR45" i="1"/>
  <c r="BR46" i="1" s="1"/>
  <c r="BR47" i="1" s="1"/>
  <c r="BR48" i="1" s="1"/>
  <c r="BU45" i="1"/>
  <c r="BU46" i="1" s="1"/>
  <c r="BU47" i="1" s="1"/>
  <c r="BU48" i="1" s="1"/>
  <c r="BV45" i="1"/>
  <c r="BV46" i="1" s="1"/>
  <c r="BV47" i="1" s="1"/>
  <c r="BV48" i="1" s="1"/>
  <c r="BW45" i="1"/>
  <c r="BX45" i="1"/>
  <c r="BX46" i="1" s="1"/>
  <c r="BX47" i="1" s="1"/>
  <c r="BX48" i="1" s="1"/>
  <c r="BY45" i="1"/>
  <c r="BY46" i="1" s="1"/>
  <c r="BY47" i="1" s="1"/>
  <c r="BY48" i="1" s="1"/>
  <c r="BZ45" i="1"/>
  <c r="BZ46" i="1" s="1"/>
  <c r="BZ47" i="1" s="1"/>
  <c r="BZ48" i="1" s="1"/>
  <c r="CA45" i="1"/>
  <c r="CA46" i="1" s="1"/>
  <c r="CA47" i="1" s="1"/>
  <c r="CA48" i="1" s="1"/>
  <c r="CB45" i="1"/>
  <c r="CB46" i="1" s="1"/>
  <c r="CB47" i="1" s="1"/>
  <c r="CB48" i="1" s="1"/>
  <c r="CC45" i="1"/>
  <c r="CC46" i="1" s="1"/>
  <c r="CC47" i="1" s="1"/>
  <c r="CC48" i="1" s="1"/>
  <c r="CF45" i="1"/>
  <c r="CF46" i="1" s="1"/>
  <c r="CF47" i="1" s="1"/>
  <c r="CF48" i="1" s="1"/>
  <c r="CG45" i="1"/>
  <c r="CH45" i="1"/>
  <c r="CH46" i="1" s="1"/>
  <c r="CH47" i="1" s="1"/>
  <c r="CH48" i="1" s="1"/>
  <c r="CI45" i="1"/>
  <c r="CI46" i="1" s="1"/>
  <c r="CI47" i="1" s="1"/>
  <c r="CI48" i="1" s="1"/>
  <c r="CJ45" i="1"/>
  <c r="CJ46" i="1" s="1"/>
  <c r="CJ47" i="1" s="1"/>
  <c r="CJ48" i="1" s="1"/>
  <c r="CK45" i="1"/>
  <c r="CK46" i="1" s="1"/>
  <c r="CK47" i="1" s="1"/>
  <c r="CK48" i="1" s="1"/>
  <c r="CL45" i="1"/>
  <c r="CL46" i="1" s="1"/>
  <c r="CL47" i="1" s="1"/>
  <c r="CL48" i="1" s="1"/>
  <c r="CM45" i="1"/>
  <c r="CM46" i="1" s="1"/>
  <c r="CM47" i="1" s="1"/>
  <c r="CM48" i="1" s="1"/>
  <c r="CN45" i="1"/>
  <c r="CN46" i="1" s="1"/>
  <c r="CN47" i="1" s="1"/>
  <c r="CN48" i="1" s="1"/>
  <c r="AD46" i="1"/>
  <c r="AD47" i="1" s="1"/>
  <c r="AD48" i="1" s="1"/>
  <c r="AJ46" i="1"/>
  <c r="AJ47" i="1" s="1"/>
  <c r="AJ48" i="1" s="1"/>
  <c r="AQ46" i="1"/>
  <c r="AQ47" i="1" s="1"/>
  <c r="AQ48" i="1" s="1"/>
  <c r="AY46" i="1"/>
  <c r="AY47" i="1" s="1"/>
  <c r="AY48" i="1" s="1"/>
  <c r="BC46" i="1"/>
  <c r="BC47" i="1" s="1"/>
  <c r="BC48" i="1" s="1"/>
  <c r="BG46" i="1"/>
  <c r="BG47" i="1" s="1"/>
  <c r="BG48" i="1" s="1"/>
  <c r="BM46" i="1"/>
  <c r="BM47" i="1" s="1"/>
  <c r="BM48" i="1" s="1"/>
  <c r="BW46" i="1"/>
  <c r="BW47" i="1" s="1"/>
  <c r="BW48" i="1" s="1"/>
  <c r="CG46" i="1"/>
  <c r="CG47" i="1" s="1"/>
  <c r="CG48" i="1" s="1"/>
  <c r="AD50" i="1"/>
  <c r="AD51" i="1" s="1"/>
  <c r="AF50" i="1"/>
  <c r="AG50" i="1"/>
  <c r="AG51" i="1" s="1"/>
  <c r="AG52" i="1" s="1"/>
  <c r="AG53" i="1" s="1"/>
  <c r="AH50" i="1"/>
  <c r="AJ50" i="1"/>
  <c r="AJ51" i="1" s="1"/>
  <c r="AJ52" i="1" s="1"/>
  <c r="AJ53" i="1" s="1"/>
  <c r="AK50" i="1"/>
  <c r="AO50" i="1"/>
  <c r="AO51" i="1" s="1"/>
  <c r="AO52" i="1" s="1"/>
  <c r="AO53" i="1" s="1"/>
  <c r="AP50" i="1"/>
  <c r="AQ50" i="1"/>
  <c r="AQ51" i="1" s="1"/>
  <c r="AT50" i="1"/>
  <c r="AU50" i="1"/>
  <c r="AU51" i="1" s="1"/>
  <c r="AU52" i="1" s="1"/>
  <c r="AU53" i="1" s="1"/>
  <c r="AV50" i="1"/>
  <c r="AY50" i="1"/>
  <c r="AY51" i="1" s="1"/>
  <c r="AY52" i="1" s="1"/>
  <c r="AY53" i="1" s="1"/>
  <c r="AZ50" i="1"/>
  <c r="BA50" i="1"/>
  <c r="BA51" i="1" s="1"/>
  <c r="BA52" i="1" s="1"/>
  <c r="BA53" i="1" s="1"/>
  <c r="BB50" i="1"/>
  <c r="BC50" i="1"/>
  <c r="BC51" i="1" s="1"/>
  <c r="BD50" i="1"/>
  <c r="BE50" i="1"/>
  <c r="BE51" i="1" s="1"/>
  <c r="BE52" i="1" s="1"/>
  <c r="BE53" i="1" s="1"/>
  <c r="BF50" i="1"/>
  <c r="BG50" i="1"/>
  <c r="BG51" i="1" s="1"/>
  <c r="BG52" i="1" s="1"/>
  <c r="BG53" i="1" s="1"/>
  <c r="BJ50" i="1"/>
  <c r="BK50" i="1"/>
  <c r="BK51" i="1" s="1"/>
  <c r="BK52" i="1" s="1"/>
  <c r="BK53" i="1" s="1"/>
  <c r="BL50" i="1"/>
  <c r="BM50" i="1"/>
  <c r="BM51" i="1" s="1"/>
  <c r="BN50" i="1"/>
  <c r="BO50" i="1"/>
  <c r="BO51" i="1" s="1"/>
  <c r="BO52" i="1" s="1"/>
  <c r="BO53" i="1" s="1"/>
  <c r="BP50" i="1"/>
  <c r="BQ50" i="1"/>
  <c r="BQ51" i="1" s="1"/>
  <c r="BQ52" i="1" s="1"/>
  <c r="BQ53" i="1" s="1"/>
  <c r="BR50" i="1"/>
  <c r="BU50" i="1"/>
  <c r="BU51" i="1" s="1"/>
  <c r="BU52" i="1" s="1"/>
  <c r="BU53" i="1" s="1"/>
  <c r="BV50" i="1"/>
  <c r="BW50" i="1"/>
  <c r="BW51" i="1" s="1"/>
  <c r="BX50" i="1"/>
  <c r="BY50" i="1"/>
  <c r="BY51" i="1" s="1"/>
  <c r="BY52" i="1" s="1"/>
  <c r="BY53" i="1" s="1"/>
  <c r="BZ50" i="1"/>
  <c r="CA50" i="1"/>
  <c r="CA51" i="1" s="1"/>
  <c r="CA52" i="1" s="1"/>
  <c r="CA53" i="1" s="1"/>
  <c r="CB50" i="1"/>
  <c r="CC50" i="1"/>
  <c r="CC51" i="1" s="1"/>
  <c r="CC52" i="1" s="1"/>
  <c r="CC53" i="1" s="1"/>
  <c r="CF50" i="1"/>
  <c r="CG50" i="1"/>
  <c r="CG51" i="1" s="1"/>
  <c r="CH50" i="1"/>
  <c r="CI50" i="1"/>
  <c r="CI51" i="1" s="1"/>
  <c r="CI52" i="1" s="1"/>
  <c r="CI53" i="1" s="1"/>
  <c r="CJ50" i="1"/>
  <c r="CK50" i="1"/>
  <c r="CK51" i="1" s="1"/>
  <c r="CK52" i="1" s="1"/>
  <c r="CK53" i="1" s="1"/>
  <c r="CL50" i="1"/>
  <c r="CM50" i="1"/>
  <c r="CM51" i="1" s="1"/>
  <c r="CM52" i="1" s="1"/>
  <c r="CM53" i="1" s="1"/>
  <c r="CN50" i="1"/>
  <c r="AF51" i="1"/>
  <c r="AF52" i="1" s="1"/>
  <c r="AH51" i="1"/>
  <c r="AH52" i="1" s="1"/>
  <c r="AH53" i="1" s="1"/>
  <c r="AK51" i="1"/>
  <c r="AK52" i="1" s="1"/>
  <c r="AK53" i="1" s="1"/>
  <c r="AP51" i="1"/>
  <c r="AP52" i="1" s="1"/>
  <c r="AP53" i="1" s="1"/>
  <c r="AT51" i="1"/>
  <c r="AT52" i="1" s="1"/>
  <c r="AT53" i="1" s="1"/>
  <c r="AV51" i="1"/>
  <c r="AV52" i="1" s="1"/>
  <c r="AV53" i="1" s="1"/>
  <c r="AZ51" i="1"/>
  <c r="AZ52" i="1" s="1"/>
  <c r="AZ53" i="1" s="1"/>
  <c r="BB51" i="1"/>
  <c r="BB52" i="1" s="1"/>
  <c r="BB53" i="1" s="1"/>
  <c r="BD51" i="1"/>
  <c r="BD52" i="1" s="1"/>
  <c r="BF51" i="1"/>
  <c r="BF52" i="1" s="1"/>
  <c r="BF53" i="1" s="1"/>
  <c r="BJ51" i="1"/>
  <c r="BJ52" i="1" s="1"/>
  <c r="BJ53" i="1" s="1"/>
  <c r="BL51" i="1"/>
  <c r="BL52" i="1" s="1"/>
  <c r="BL53" i="1" s="1"/>
  <c r="BN51" i="1"/>
  <c r="BN52" i="1" s="1"/>
  <c r="BN53" i="1" s="1"/>
  <c r="BP51" i="1"/>
  <c r="BP52" i="1" s="1"/>
  <c r="BP53" i="1" s="1"/>
  <c r="BR51" i="1"/>
  <c r="BR52" i="1" s="1"/>
  <c r="BR53" i="1" s="1"/>
  <c r="BV51" i="1"/>
  <c r="BV52" i="1" s="1"/>
  <c r="BV53" i="1" s="1"/>
  <c r="BX51" i="1"/>
  <c r="BX52" i="1" s="1"/>
  <c r="BZ51" i="1"/>
  <c r="BZ52" i="1" s="1"/>
  <c r="BZ53" i="1" s="1"/>
  <c r="CB51" i="1"/>
  <c r="CB52" i="1" s="1"/>
  <c r="CB53" i="1" s="1"/>
  <c r="CF51" i="1"/>
  <c r="CF52" i="1" s="1"/>
  <c r="CF53" i="1" s="1"/>
  <c r="CH51" i="1"/>
  <c r="CH52" i="1" s="1"/>
  <c r="CH53" i="1" s="1"/>
  <c r="CJ51" i="1"/>
  <c r="CJ52" i="1" s="1"/>
  <c r="CJ53" i="1" s="1"/>
  <c r="CL51" i="1"/>
  <c r="CL52" i="1" s="1"/>
  <c r="CL53" i="1" s="1"/>
  <c r="CN51" i="1"/>
  <c r="CN52" i="1" s="1"/>
  <c r="CN53" i="1" s="1"/>
  <c r="AD52" i="1"/>
  <c r="AD53" i="1" s="1"/>
  <c r="AQ52" i="1"/>
  <c r="AQ53" i="1" s="1"/>
  <c r="BC52" i="1"/>
  <c r="BC53" i="1" s="1"/>
  <c r="BM52" i="1"/>
  <c r="BM53" i="1" s="1"/>
  <c r="BW52" i="1"/>
  <c r="BW53" i="1" s="1"/>
  <c r="CG52" i="1"/>
  <c r="CG53" i="1" s="1"/>
  <c r="AF53" i="1"/>
  <c r="BD53" i="1"/>
  <c r="BX53" i="1"/>
  <c r="AD55" i="1"/>
  <c r="AF55" i="1"/>
  <c r="AF56" i="1" s="1"/>
  <c r="AG55" i="1"/>
  <c r="AG56" i="1" s="1"/>
  <c r="AG57" i="1" s="1"/>
  <c r="AG58" i="1" s="1"/>
  <c r="AH55" i="1"/>
  <c r="AH56" i="1" s="1"/>
  <c r="AH57" i="1" s="1"/>
  <c r="AH58" i="1" s="1"/>
  <c r="AJ55" i="1"/>
  <c r="AJ56" i="1" s="1"/>
  <c r="AJ57" i="1" s="1"/>
  <c r="AJ58" i="1" s="1"/>
  <c r="AK55" i="1"/>
  <c r="AK56" i="1" s="1"/>
  <c r="AO55" i="1"/>
  <c r="AO56" i="1" s="1"/>
  <c r="AO57" i="1" s="1"/>
  <c r="AO58" i="1" s="1"/>
  <c r="AP55" i="1"/>
  <c r="AP56" i="1" s="1"/>
  <c r="AP57" i="1" s="1"/>
  <c r="AP58" i="1" s="1"/>
  <c r="AQ55" i="1"/>
  <c r="AT55" i="1"/>
  <c r="AT56" i="1" s="1"/>
  <c r="AU55" i="1"/>
  <c r="AU56" i="1" s="1"/>
  <c r="AU57" i="1" s="1"/>
  <c r="AU58" i="1" s="1"/>
  <c r="AV55" i="1"/>
  <c r="AV56" i="1" s="1"/>
  <c r="AV57" i="1" s="1"/>
  <c r="AV58" i="1" s="1"/>
  <c r="AY55" i="1"/>
  <c r="AY56" i="1" s="1"/>
  <c r="AY57" i="1" s="1"/>
  <c r="AY58" i="1" s="1"/>
  <c r="AZ55" i="1"/>
  <c r="AZ56" i="1" s="1"/>
  <c r="BA55" i="1"/>
  <c r="BA56" i="1" s="1"/>
  <c r="BA57" i="1" s="1"/>
  <c r="BA58" i="1" s="1"/>
  <c r="BB55" i="1"/>
  <c r="BB56" i="1" s="1"/>
  <c r="BB57" i="1" s="1"/>
  <c r="BB58" i="1" s="1"/>
  <c r="BC55" i="1"/>
  <c r="BD55" i="1"/>
  <c r="BD56" i="1" s="1"/>
  <c r="BE55" i="1"/>
  <c r="BE56" i="1" s="1"/>
  <c r="BE57" i="1" s="1"/>
  <c r="BE58" i="1" s="1"/>
  <c r="BF55" i="1"/>
  <c r="BF56" i="1" s="1"/>
  <c r="BF57" i="1" s="1"/>
  <c r="BF58" i="1" s="1"/>
  <c r="BG55" i="1"/>
  <c r="BG56" i="1" s="1"/>
  <c r="BG57" i="1" s="1"/>
  <c r="BG58" i="1" s="1"/>
  <c r="BJ55" i="1"/>
  <c r="BJ56" i="1" s="1"/>
  <c r="BK55" i="1"/>
  <c r="BK56" i="1" s="1"/>
  <c r="BK57" i="1" s="1"/>
  <c r="BK58" i="1" s="1"/>
  <c r="BL55" i="1"/>
  <c r="BL56" i="1" s="1"/>
  <c r="BL57" i="1" s="1"/>
  <c r="BL58" i="1" s="1"/>
  <c r="BM55" i="1"/>
  <c r="BN55" i="1"/>
  <c r="BN56" i="1" s="1"/>
  <c r="BO55" i="1"/>
  <c r="BO56" i="1" s="1"/>
  <c r="BO57" i="1" s="1"/>
  <c r="BO58" i="1" s="1"/>
  <c r="BP55" i="1"/>
  <c r="BP56" i="1" s="1"/>
  <c r="BP57" i="1" s="1"/>
  <c r="BP58" i="1" s="1"/>
  <c r="BQ55" i="1"/>
  <c r="BQ56" i="1" s="1"/>
  <c r="BQ57" i="1" s="1"/>
  <c r="BQ58" i="1" s="1"/>
  <c r="BR55" i="1"/>
  <c r="BR56" i="1" s="1"/>
  <c r="BU55" i="1"/>
  <c r="BU56" i="1" s="1"/>
  <c r="BU57" i="1" s="1"/>
  <c r="BU58" i="1" s="1"/>
  <c r="BV55" i="1"/>
  <c r="BV56" i="1" s="1"/>
  <c r="BV57" i="1" s="1"/>
  <c r="BV58" i="1" s="1"/>
  <c r="BW55" i="1"/>
  <c r="BX55" i="1"/>
  <c r="BX56" i="1" s="1"/>
  <c r="BY55" i="1"/>
  <c r="BY56" i="1" s="1"/>
  <c r="BY57" i="1" s="1"/>
  <c r="BY58" i="1" s="1"/>
  <c r="BZ55" i="1"/>
  <c r="BZ56" i="1" s="1"/>
  <c r="BZ57" i="1" s="1"/>
  <c r="BZ58" i="1" s="1"/>
  <c r="CA55" i="1"/>
  <c r="CA56" i="1" s="1"/>
  <c r="CA57" i="1" s="1"/>
  <c r="CA58" i="1" s="1"/>
  <c r="CB55" i="1"/>
  <c r="CB56" i="1" s="1"/>
  <c r="CC55" i="1"/>
  <c r="CC56" i="1" s="1"/>
  <c r="CC57" i="1" s="1"/>
  <c r="CC58" i="1" s="1"/>
  <c r="CF55" i="1"/>
  <c r="CF56" i="1" s="1"/>
  <c r="CF57" i="1" s="1"/>
  <c r="CF58" i="1" s="1"/>
  <c r="CG55" i="1"/>
  <c r="CH55" i="1"/>
  <c r="CH56" i="1" s="1"/>
  <c r="CI55" i="1"/>
  <c r="CI56" i="1" s="1"/>
  <c r="CI57" i="1" s="1"/>
  <c r="CI58" i="1" s="1"/>
  <c r="CJ55" i="1"/>
  <c r="CJ56" i="1" s="1"/>
  <c r="CJ57" i="1" s="1"/>
  <c r="CJ58" i="1" s="1"/>
  <c r="CK55" i="1"/>
  <c r="CK56" i="1" s="1"/>
  <c r="CK57" i="1" s="1"/>
  <c r="CK58" i="1" s="1"/>
  <c r="CL55" i="1"/>
  <c r="CL56" i="1" s="1"/>
  <c r="CM55" i="1"/>
  <c r="CM56" i="1" s="1"/>
  <c r="CM57" i="1" s="1"/>
  <c r="CM58" i="1" s="1"/>
  <c r="CN55" i="1"/>
  <c r="CN56" i="1" s="1"/>
  <c r="CN57" i="1" s="1"/>
  <c r="CN58" i="1" s="1"/>
  <c r="AD56" i="1"/>
  <c r="AD57" i="1" s="1"/>
  <c r="AQ56" i="1"/>
  <c r="AQ57" i="1" s="1"/>
  <c r="AQ58" i="1" s="1"/>
  <c r="BC56" i="1"/>
  <c r="BC57" i="1" s="1"/>
  <c r="BM56" i="1"/>
  <c r="BM57" i="1" s="1"/>
  <c r="BM58" i="1" s="1"/>
  <c r="BW56" i="1"/>
  <c r="BW57" i="1" s="1"/>
  <c r="BW58" i="1" s="1"/>
  <c r="CG56" i="1"/>
  <c r="CG57" i="1" s="1"/>
  <c r="CG58" i="1" s="1"/>
  <c r="AF57" i="1"/>
  <c r="AF58" i="1" s="1"/>
  <c r="AK57" i="1"/>
  <c r="AK58" i="1" s="1"/>
  <c r="AT57" i="1"/>
  <c r="AT58" i="1" s="1"/>
  <c r="AZ57" i="1"/>
  <c r="AZ58" i="1" s="1"/>
  <c r="BD57" i="1"/>
  <c r="BD58" i="1" s="1"/>
  <c r="BJ57" i="1"/>
  <c r="BJ58" i="1" s="1"/>
  <c r="BN57" i="1"/>
  <c r="BN58" i="1" s="1"/>
  <c r="BR57" i="1"/>
  <c r="BR58" i="1" s="1"/>
  <c r="BX57" i="1"/>
  <c r="BX58" i="1" s="1"/>
  <c r="CB57" i="1"/>
  <c r="CB58" i="1" s="1"/>
  <c r="CH57" i="1"/>
  <c r="CH58" i="1" s="1"/>
  <c r="CL57" i="1"/>
  <c r="CL58" i="1" s="1"/>
  <c r="AD58" i="1"/>
  <c r="BC58" i="1"/>
  <c r="AD60" i="1"/>
  <c r="AD61" i="1" s="1"/>
  <c r="AF60" i="1"/>
  <c r="AF61" i="1" s="1"/>
  <c r="AF62" i="1" s="1"/>
  <c r="AF63" i="1" s="1"/>
  <c r="AG60" i="1"/>
  <c r="AG61" i="1" s="1"/>
  <c r="AH60" i="1"/>
  <c r="AJ60" i="1"/>
  <c r="AJ61" i="1" s="1"/>
  <c r="AK60" i="1"/>
  <c r="AK61" i="1" s="1"/>
  <c r="AK62" i="1" s="1"/>
  <c r="AK63" i="1" s="1"/>
  <c r="AO60" i="1"/>
  <c r="AO61" i="1" s="1"/>
  <c r="AP60" i="1"/>
  <c r="AQ60" i="1"/>
  <c r="AQ61" i="1" s="1"/>
  <c r="AT60" i="1"/>
  <c r="AT61" i="1" s="1"/>
  <c r="AT62" i="1" s="1"/>
  <c r="AT63" i="1" s="1"/>
  <c r="AU60" i="1"/>
  <c r="AU61" i="1" s="1"/>
  <c r="AV60" i="1"/>
  <c r="AY60" i="1"/>
  <c r="AY61" i="1" s="1"/>
  <c r="AZ60" i="1"/>
  <c r="AZ61" i="1" s="1"/>
  <c r="AZ62" i="1" s="1"/>
  <c r="AZ63" i="1" s="1"/>
  <c r="BA60" i="1"/>
  <c r="BA61" i="1" s="1"/>
  <c r="BB60" i="1"/>
  <c r="BC60" i="1"/>
  <c r="BC61" i="1" s="1"/>
  <c r="BD60" i="1"/>
  <c r="BD61" i="1" s="1"/>
  <c r="BD62" i="1" s="1"/>
  <c r="BD63" i="1" s="1"/>
  <c r="BE60" i="1"/>
  <c r="BE61" i="1" s="1"/>
  <c r="BF60" i="1"/>
  <c r="BG60" i="1"/>
  <c r="BG61" i="1" s="1"/>
  <c r="BJ60" i="1"/>
  <c r="BJ61" i="1" s="1"/>
  <c r="BJ62" i="1" s="1"/>
  <c r="BJ63" i="1" s="1"/>
  <c r="BK60" i="1"/>
  <c r="BK61" i="1" s="1"/>
  <c r="BL60" i="1"/>
  <c r="BM60" i="1"/>
  <c r="BM61" i="1" s="1"/>
  <c r="BN60" i="1"/>
  <c r="BN61" i="1" s="1"/>
  <c r="BN62" i="1" s="1"/>
  <c r="BN63" i="1" s="1"/>
  <c r="BO60" i="1"/>
  <c r="BO61" i="1" s="1"/>
  <c r="BP60" i="1"/>
  <c r="BQ60" i="1"/>
  <c r="BQ61" i="1" s="1"/>
  <c r="BR60" i="1"/>
  <c r="BR61" i="1" s="1"/>
  <c r="BR62" i="1" s="1"/>
  <c r="BR63" i="1" s="1"/>
  <c r="BU60" i="1"/>
  <c r="BU61" i="1" s="1"/>
  <c r="BV60" i="1"/>
  <c r="BW60" i="1"/>
  <c r="BW61" i="1" s="1"/>
  <c r="BX60" i="1"/>
  <c r="BX61" i="1" s="1"/>
  <c r="BX62" i="1" s="1"/>
  <c r="BX63" i="1" s="1"/>
  <c r="BY60" i="1"/>
  <c r="BY61" i="1" s="1"/>
  <c r="BZ60" i="1"/>
  <c r="CA60" i="1"/>
  <c r="CA61" i="1" s="1"/>
  <c r="CB60" i="1"/>
  <c r="CB61" i="1" s="1"/>
  <c r="CB62" i="1" s="1"/>
  <c r="CB63" i="1" s="1"/>
  <c r="CC60" i="1"/>
  <c r="CC61" i="1" s="1"/>
  <c r="CF60" i="1"/>
  <c r="CG60" i="1"/>
  <c r="CG61" i="1" s="1"/>
  <c r="CH60" i="1"/>
  <c r="CH61" i="1" s="1"/>
  <c r="CH62" i="1" s="1"/>
  <c r="CH63" i="1" s="1"/>
  <c r="CI60" i="1"/>
  <c r="CI61" i="1" s="1"/>
  <c r="CJ60" i="1"/>
  <c r="CK60" i="1"/>
  <c r="CK61" i="1" s="1"/>
  <c r="CL60" i="1"/>
  <c r="CL61" i="1" s="1"/>
  <c r="CL62" i="1" s="1"/>
  <c r="CL63" i="1" s="1"/>
  <c r="CM60" i="1"/>
  <c r="CM61" i="1" s="1"/>
  <c r="CN60" i="1"/>
  <c r="AH61" i="1"/>
  <c r="AH62" i="1" s="1"/>
  <c r="AH63" i="1" s="1"/>
  <c r="AP61" i="1"/>
  <c r="AP62" i="1" s="1"/>
  <c r="AV61" i="1"/>
  <c r="AV62" i="1" s="1"/>
  <c r="AV63" i="1" s="1"/>
  <c r="BB61" i="1"/>
  <c r="BB62" i="1" s="1"/>
  <c r="BF61" i="1"/>
  <c r="BF62" i="1" s="1"/>
  <c r="BF63" i="1" s="1"/>
  <c r="BL61" i="1"/>
  <c r="BL62" i="1" s="1"/>
  <c r="BP61" i="1"/>
  <c r="BP62" i="1" s="1"/>
  <c r="BP63" i="1" s="1"/>
  <c r="BV61" i="1"/>
  <c r="BV62" i="1" s="1"/>
  <c r="BZ61" i="1"/>
  <c r="BZ62" i="1" s="1"/>
  <c r="BZ63" i="1" s="1"/>
  <c r="CF61" i="1"/>
  <c r="CF62" i="1" s="1"/>
  <c r="CJ61" i="1"/>
  <c r="CJ62" i="1" s="1"/>
  <c r="CJ63" i="1" s="1"/>
  <c r="CN61" i="1"/>
  <c r="CN62" i="1" s="1"/>
  <c r="AD62" i="1"/>
  <c r="AD63" i="1" s="1"/>
  <c r="AG62" i="1"/>
  <c r="AG63" i="1" s="1"/>
  <c r="AJ62" i="1"/>
  <c r="AJ63" i="1" s="1"/>
  <c r="AO62" i="1"/>
  <c r="AO63" i="1" s="1"/>
  <c r="AQ62" i="1"/>
  <c r="AQ63" i="1" s="1"/>
  <c r="AU62" i="1"/>
  <c r="AU63" i="1" s="1"/>
  <c r="AY62" i="1"/>
  <c r="AY63" i="1" s="1"/>
  <c r="BA62" i="1"/>
  <c r="BA63" i="1" s="1"/>
  <c r="BC62" i="1"/>
  <c r="BC63" i="1" s="1"/>
  <c r="BE62" i="1"/>
  <c r="BE63" i="1" s="1"/>
  <c r="BG62" i="1"/>
  <c r="BG63" i="1" s="1"/>
  <c r="BK62" i="1"/>
  <c r="BK63" i="1" s="1"/>
  <c r="BM62" i="1"/>
  <c r="BM63" i="1" s="1"/>
  <c r="BO62" i="1"/>
  <c r="BO63" i="1" s="1"/>
  <c r="BQ62" i="1"/>
  <c r="BQ63" i="1" s="1"/>
  <c r="BU62" i="1"/>
  <c r="BU63" i="1" s="1"/>
  <c r="BW62" i="1"/>
  <c r="BW63" i="1" s="1"/>
  <c r="BY62" i="1"/>
  <c r="CA62" i="1"/>
  <c r="CA63" i="1" s="1"/>
  <c r="CC62" i="1"/>
  <c r="CC63" i="1" s="1"/>
  <c r="CG62" i="1"/>
  <c r="CG63" i="1" s="1"/>
  <c r="CI62" i="1"/>
  <c r="CK62" i="1"/>
  <c r="CK63" i="1" s="1"/>
  <c r="CM62" i="1"/>
  <c r="CM63" i="1" s="1"/>
  <c r="AP63" i="1"/>
  <c r="BB63" i="1"/>
  <c r="BL63" i="1"/>
  <c r="BV63" i="1"/>
  <c r="BY63" i="1"/>
  <c r="CF63" i="1"/>
  <c r="CI63" i="1"/>
  <c r="CN63" i="1"/>
  <c r="G22" i="1" l="1"/>
  <c r="G23" i="1"/>
  <c r="G108" i="1"/>
  <c r="B136" i="1" s="1"/>
  <c r="G109" i="1"/>
  <c r="G29" i="1"/>
  <c r="G35" i="1"/>
  <c r="G30" i="1"/>
  <c r="G36" i="1"/>
  <c r="N46" i="1"/>
  <c r="G122" i="1"/>
  <c r="G123" i="1"/>
  <c r="H144" i="1" l="1"/>
  <c r="L61" i="1"/>
  <c r="L51" i="1"/>
  <c r="Q59" i="1" l="1"/>
  <c r="Q58" i="1"/>
  <c r="Q57" i="1"/>
  <c r="Q56" i="1"/>
  <c r="Q55" i="1"/>
  <c r="Q54" i="1"/>
  <c r="Q53" i="1"/>
  <c r="Q52" i="1"/>
  <c r="K60" i="1" l="1"/>
  <c r="K102" i="1"/>
  <c r="K92" i="1"/>
  <c r="K81" i="1"/>
  <c r="K71" i="1"/>
  <c r="K46" i="1" l="1"/>
  <c r="K98" i="1" s="1"/>
  <c r="N98" i="1"/>
  <c r="N88" i="1"/>
  <c r="N77" i="1"/>
  <c r="N67" i="1"/>
  <c r="N56" i="1"/>
  <c r="Q48" i="1"/>
  <c r="K88" i="1" l="1"/>
  <c r="K67" i="1"/>
  <c r="K56" i="1"/>
  <c r="K77" i="1"/>
  <c r="L93" i="1" l="1"/>
  <c r="L72" i="1"/>
  <c r="L103" i="1"/>
  <c r="L82" i="1"/>
  <c r="K11" i="1"/>
  <c r="G113" i="1" s="1"/>
  <c r="I113" i="1" s="1"/>
  <c r="G38" i="1"/>
  <c r="G32" i="1"/>
  <c r="G13" i="1"/>
  <c r="G14" i="1" s="1"/>
  <c r="G15" i="1" s="1"/>
  <c r="G17" i="1" l="1"/>
  <c r="B133" i="1"/>
  <c r="H143" i="1"/>
  <c r="G107" i="1" l="1"/>
  <c r="G111" i="1" s="1"/>
  <c r="G24" i="1"/>
  <c r="G25" i="1"/>
  <c r="G54" i="1" s="1"/>
  <c r="G55" i="1" s="1"/>
  <c r="G56" i="1" s="1"/>
  <c r="G37" i="1"/>
  <c r="G39" i="1" s="1"/>
  <c r="G96" i="1" s="1"/>
  <c r="G31" i="1"/>
  <c r="G33" i="1" s="1"/>
  <c r="G44" i="1"/>
  <c r="G110" i="1" l="1"/>
  <c r="G45" i="1"/>
  <c r="G46" i="1" s="1"/>
  <c r="G48" i="1" s="1"/>
  <c r="G49" i="1" s="1"/>
  <c r="G118" i="1"/>
  <c r="N25" i="1"/>
  <c r="G75" i="1" s="1"/>
  <c r="N24" i="1"/>
  <c r="G65" i="1" s="1"/>
  <c r="G86" i="1"/>
  <c r="G87" i="1" s="1"/>
  <c r="G88" i="1" s="1"/>
  <c r="G90" i="1" s="1"/>
  <c r="H90" i="1" s="1"/>
  <c r="K50" i="1"/>
  <c r="G58" i="1"/>
  <c r="G119" i="1"/>
  <c r="G97" i="1"/>
  <c r="G98" i="1" s="1"/>
  <c r="G100" i="1" s="1"/>
  <c r="G91" i="1" l="1"/>
  <c r="G93" i="1" s="1"/>
  <c r="I122" i="1" s="1"/>
  <c r="G51" i="1"/>
  <c r="I118" i="1" s="1"/>
  <c r="H48" i="1"/>
  <c r="G120" i="1"/>
  <c r="K134" i="1" s="1"/>
  <c r="G66" i="1"/>
  <c r="G67" i="1" s="1"/>
  <c r="G69" i="1" s="1"/>
  <c r="H69" i="1" s="1"/>
  <c r="G121" i="1"/>
  <c r="G76" i="1"/>
  <c r="G77" i="1" s="1"/>
  <c r="G79" i="1" s="1"/>
  <c r="H79" i="1" s="1"/>
  <c r="K138" i="1"/>
  <c r="K128" i="1"/>
  <c r="D137" i="1"/>
  <c r="G59" i="1"/>
  <c r="G61" i="1" s="1"/>
  <c r="H58" i="1"/>
  <c r="H100" i="1"/>
  <c r="G101" i="1"/>
  <c r="F131" i="1" l="1"/>
  <c r="G80" i="1"/>
  <c r="G82" i="1" s="1"/>
  <c r="I82" i="1" s="1"/>
  <c r="G70" i="1"/>
  <c r="G72" i="1" s="1"/>
  <c r="I120" i="1" s="1"/>
  <c r="M134" i="1" s="1"/>
  <c r="I61" i="1"/>
  <c r="I119" i="1"/>
  <c r="G103" i="1"/>
  <c r="I51" i="1"/>
  <c r="I93" i="1"/>
  <c r="F137" i="1" l="1"/>
  <c r="I72" i="1"/>
  <c r="I121" i="1"/>
  <c r="I123" i="1"/>
  <c r="F127" i="1"/>
  <c r="M138" i="1"/>
  <c r="M128" i="1"/>
  <c r="I103" i="1"/>
</calcChain>
</file>

<file path=xl/sharedStrings.xml><?xml version="1.0" encoding="utf-8"?>
<sst xmlns="http://schemas.openxmlformats.org/spreadsheetml/2006/main" count="349" uniqueCount="121">
  <si>
    <t>INPUT DATA:</t>
  </si>
  <si>
    <t>D1=Super imposed dead load</t>
  </si>
  <si>
    <t>L=live load</t>
  </si>
  <si>
    <t>t=slab thickness</t>
  </si>
  <si>
    <t>ft</t>
  </si>
  <si>
    <t>in</t>
  </si>
  <si>
    <t>psf</t>
  </si>
  <si>
    <t>cover</t>
  </si>
  <si>
    <t>Wd=1.2D</t>
  </si>
  <si>
    <t>Wl=1.6L</t>
  </si>
  <si>
    <t>Lb=length of clear span in long direction</t>
  </si>
  <si>
    <t>La=length of clear span in short direction</t>
  </si>
  <si>
    <t>Wu=Wd+Wl</t>
  </si>
  <si>
    <t xml:space="preserve">m=La/Lb </t>
  </si>
  <si>
    <t>Ma,neg</t>
  </si>
  <si>
    <t>lb-in</t>
  </si>
  <si>
    <t>Mb,neg</t>
  </si>
  <si>
    <t>CALCULATION OF POSITIVE MOMENTS:</t>
  </si>
  <si>
    <t>Ca,neg</t>
  </si>
  <si>
    <t>Cb,neg</t>
  </si>
  <si>
    <t>Ca,pos,d</t>
  </si>
  <si>
    <t>Ca,pos,l</t>
  </si>
  <si>
    <t>Ma,pos,d</t>
  </si>
  <si>
    <t>Ma,pos,l</t>
  </si>
  <si>
    <t>Ma,pos</t>
  </si>
  <si>
    <t>Cb,pos,l</t>
  </si>
  <si>
    <t>Mb,pos,d</t>
  </si>
  <si>
    <t>Mb,pos,l</t>
  </si>
  <si>
    <t>Mb,pos</t>
  </si>
  <si>
    <t>Cb,pos,d</t>
  </si>
  <si>
    <t>SHORT DIRECTION:</t>
  </si>
  <si>
    <t>Rn</t>
  </si>
  <si>
    <t>CONTINUOUS EDGE:</t>
  </si>
  <si>
    <t>ɸ</t>
  </si>
  <si>
    <t>fc'</t>
  </si>
  <si>
    <t>fy</t>
  </si>
  <si>
    <t>psi</t>
  </si>
  <si>
    <t>row=ρ</t>
  </si>
  <si>
    <t>β</t>
  </si>
  <si>
    <t>ρ min</t>
  </si>
  <si>
    <t>ρ max</t>
  </si>
  <si>
    <t>SLAB DESIGN BY COEFFICIENT METHOD</t>
  </si>
  <si>
    <t>ρ used</t>
  </si>
  <si>
    <t>As</t>
  </si>
  <si>
    <t>spacing</t>
  </si>
  <si>
    <t>&gt;60000</t>
  </si>
  <si>
    <t>fy (psi)</t>
  </si>
  <si>
    <t>At continuous end:</t>
  </si>
  <si>
    <t>At discontinuous end:</t>
  </si>
  <si>
    <t>Ma,neg=Ma,pos/3</t>
  </si>
  <si>
    <t>Mb,neg=Mb,pos/3</t>
  </si>
  <si>
    <t>As=</t>
  </si>
  <si>
    <t>in2</t>
  </si>
  <si>
    <t>max spacing=2h=</t>
  </si>
  <si>
    <t>LONG DIRECTION:</t>
  </si>
  <si>
    <t>bar #</t>
  </si>
  <si>
    <t>DISCONTINUOUS EDGE:</t>
  </si>
  <si>
    <t>MID SPAN:</t>
  </si>
  <si>
    <t>CALCULATION OF NEGATIVE MOMENTS:</t>
  </si>
  <si>
    <t>OUTPUT:</t>
  </si>
  <si>
    <t>CALCULATION OF REINFORCEMENT:</t>
  </si>
  <si>
    <t>long direction</t>
  </si>
  <si>
    <t>short direction</t>
  </si>
  <si>
    <t>Continuous edge:</t>
  </si>
  <si>
    <t>Mid span:</t>
  </si>
  <si>
    <t>Bar #</t>
  </si>
  <si>
    <t>in c/c</t>
  </si>
  <si>
    <t>`</t>
  </si>
  <si>
    <t>D2=self weight of slab=150*t</t>
  </si>
  <si>
    <t>D=total dead load=D1+D2</t>
  </si>
  <si>
    <t>d=t-cover</t>
  </si>
  <si>
    <t>TABLE 5</t>
  </si>
  <si>
    <t>area in^2</t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</si>
  <si>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40000</t>
    </r>
  </si>
  <si>
    <t>SHEAR REINFORCEMENT:</t>
  </si>
  <si>
    <t>Total load on panel</t>
  </si>
  <si>
    <t>lb</t>
  </si>
  <si>
    <t>Wa</t>
  </si>
  <si>
    <t>Wb</t>
  </si>
  <si>
    <t>shear strength of slab</t>
  </si>
  <si>
    <t>MOMENT IN SHORT DIRECTION:</t>
  </si>
  <si>
    <t>MOMENT IN LONG DIRECTION:</t>
  </si>
  <si>
    <t>in2/ft</t>
  </si>
  <si>
    <t>@</t>
  </si>
  <si>
    <t>c/c</t>
  </si>
  <si>
    <t>#</t>
  </si>
  <si>
    <t>yes</t>
  </si>
  <si>
    <t>no</t>
  </si>
  <si>
    <t>COEFFICIENT FOR NEGATIVE MOMENTS IN SLAB</t>
  </si>
  <si>
    <t>Ca</t>
  </si>
  <si>
    <t>Cb</t>
  </si>
  <si>
    <t>COEFFICIENT FOR DEAD LOAD POSITIVE MOMENTS IN SLAB</t>
  </si>
  <si>
    <t>COEFFICIENT FOR LIVE LOAD POSITIVE MOMENTS IN SLAB</t>
  </si>
  <si>
    <t>case</t>
  </si>
  <si>
    <t>COEFFICIENT FOR shear IN SLAB</t>
  </si>
  <si>
    <t>NOTE: Fill all the shaded cells</t>
  </si>
  <si>
    <t>Four Edges Discontinuous</t>
  </si>
  <si>
    <t>All Edges Continuous</t>
  </si>
  <si>
    <t>Two Long Edges Discontinuous</t>
  </si>
  <si>
    <t>Two Adjacent Edges Discontinuous</t>
  </si>
  <si>
    <t>Two Short Edges Discontinuous</t>
  </si>
  <si>
    <t>One Long Edge Continuous</t>
  </si>
  <si>
    <t>One Short Edge Continuous</t>
  </si>
  <si>
    <t>One Long Edge Discontinuous</t>
  </si>
  <si>
    <t>One Short Edge Discontinuous</t>
  </si>
  <si>
    <t>load on short side</t>
  </si>
  <si>
    <t>load on long side</t>
  </si>
  <si>
    <t>k/ft</t>
  </si>
  <si>
    <t>l/8</t>
  </si>
  <si>
    <t>L</t>
  </si>
  <si>
    <t>k</t>
  </si>
  <si>
    <t>dead</t>
  </si>
  <si>
    <t>live</t>
  </si>
  <si>
    <t>Discontinuous edge: (if any)</t>
  </si>
  <si>
    <t>Long side=</t>
  </si>
  <si>
    <t>short side=</t>
  </si>
  <si>
    <t>service dead</t>
  </si>
  <si>
    <t>service</t>
  </si>
  <si>
    <t>service live</t>
  </si>
  <si>
    <t>input adjacent span lengths in feet</t>
  </si>
  <si>
    <t>(select from drop down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</si>
</sst>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1" fillId="0" borderId="0" applyNumberFormat="0" applyFont="0" applyFill="0" applyBorder="0" applyAlignment="0" applyProtection="0"/>
    <xf numFmtId="0" fontId="8" fillId="0" borderId="2" applyNumberFormat="0" applyFill="0" applyAlignment="0" applyProtection="0"/>
    <xf numFmtId="0" fontId="12" fillId="0" borderId="0"/>
    <xf numFmtId="0" fontId="13" fillId="0" borderId="0"/>
    <xf numFmtId="0" fontId="15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1"/>
    <xf numFmtId="0" fontId="0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/>
    <xf numFmtId="0" fontId="0" fillId="0" borderId="0" xfId="0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11" fillId="0" borderId="2" xfId="3" applyFont="1"/>
    <xf numFmtId="0" fontId="8" fillId="0" borderId="2" xfId="3"/>
    <xf numFmtId="0" fontId="3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14" fillId="0" borderId="0" xfId="4" applyFont="1" applyAlignment="1">
      <alignment wrapText="1"/>
    </xf>
    <xf numFmtId="164" fontId="12" fillId="0" borderId="0" xfId="4" applyNumberFormat="1"/>
    <xf numFmtId="0" fontId="14" fillId="0" borderId="0" xfId="4" applyFont="1" applyAlignment="1">
      <alignment wrapText="1"/>
    </xf>
    <xf numFmtId="164" fontId="13" fillId="0" borderId="0" xfId="5" applyNumberFormat="1"/>
    <xf numFmtId="164" fontId="0" fillId="0" borderId="0" xfId="0" applyNumberFormat="1"/>
    <xf numFmtId="0" fontId="16" fillId="0" borderId="0" xfId="6" applyFont="1" applyAlignment="1">
      <alignment horizontal="center"/>
    </xf>
    <xf numFmtId="0" fontId="2" fillId="2" borderId="1" xfId="1" applyAlignment="1">
      <alignment horizontal="right"/>
    </xf>
    <xf numFmtId="0" fontId="2" fillId="2" borderId="1" xfId="1" applyAlignment="1">
      <alignment horizontal="center"/>
    </xf>
    <xf numFmtId="0" fontId="17" fillId="0" borderId="0" xfId="0" applyFont="1" applyAlignment="1">
      <alignment horizontal="right"/>
    </xf>
  </cellXfs>
  <cellStyles count="7">
    <cellStyle name="Hyperlink" xfId="6" builtinId="8"/>
    <cellStyle name="Input" xfId="1" builtinId="20"/>
    <cellStyle name="Normal" xfId="0" builtinId="0"/>
    <cellStyle name="Normal 2" xfId="4"/>
    <cellStyle name="Normal 3" xfId="5"/>
    <cellStyle name="Style 1" xfId="2"/>
    <cellStyle name="Total" xfId="3" builtinId="25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45</xdr:row>
      <xdr:rowOff>76200</xdr:rowOff>
    </xdr:from>
    <xdr:to>
      <xdr:col>14</xdr:col>
      <xdr:colOff>561975</xdr:colOff>
      <xdr:row>45</xdr:row>
      <xdr:rowOff>121919</xdr:rowOff>
    </xdr:to>
    <xdr:sp macro="" textlink="">
      <xdr:nvSpPr>
        <xdr:cNvPr id="5" name="Right Arrow 4"/>
        <xdr:cNvSpPr/>
      </xdr:nvSpPr>
      <xdr:spPr>
        <a:xfrm>
          <a:off x="8629650" y="8648700"/>
          <a:ext cx="46672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76200</xdr:colOff>
      <xdr:row>126</xdr:row>
      <xdr:rowOff>47625</xdr:rowOff>
    </xdr:from>
    <xdr:to>
      <xdr:col>8</xdr:col>
      <xdr:colOff>676275</xdr:colOff>
      <xdr:row>137</xdr:row>
      <xdr:rowOff>161925</xdr:rowOff>
    </xdr:to>
    <xdr:sp macro="" textlink="">
      <xdr:nvSpPr>
        <xdr:cNvPr id="3" name="Rectangle 2"/>
        <xdr:cNvSpPr/>
      </xdr:nvSpPr>
      <xdr:spPr>
        <a:xfrm>
          <a:off x="4343400" y="13287375"/>
          <a:ext cx="1333500" cy="2209800"/>
        </a:xfrm>
        <a:prstGeom prst="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704851</xdr:colOff>
      <xdr:row>126</xdr:row>
      <xdr:rowOff>38100</xdr:rowOff>
    </xdr:from>
    <xdr:to>
      <xdr:col>7</xdr:col>
      <xdr:colOff>714375</xdr:colOff>
      <xdr:row>137</xdr:row>
      <xdr:rowOff>171450</xdr:rowOff>
    </xdr:to>
    <xdr:cxnSp macro="">
      <xdr:nvCxnSpPr>
        <xdr:cNvPr id="4" name="Straight Connector 3"/>
        <xdr:cNvCxnSpPr/>
      </xdr:nvCxnSpPr>
      <xdr:spPr>
        <a:xfrm flipH="1">
          <a:off x="4972051" y="13277850"/>
          <a:ext cx="9524" cy="2228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133</xdr:row>
      <xdr:rowOff>123826</xdr:rowOff>
    </xdr:from>
    <xdr:to>
      <xdr:col>8</xdr:col>
      <xdr:colOff>304801</xdr:colOff>
      <xdr:row>137</xdr:row>
      <xdr:rowOff>180975</xdr:rowOff>
    </xdr:to>
    <xdr:cxnSp macro="">
      <xdr:nvCxnSpPr>
        <xdr:cNvPr id="6" name="Straight Arrow Connector 5"/>
        <xdr:cNvCxnSpPr/>
      </xdr:nvCxnSpPr>
      <xdr:spPr>
        <a:xfrm flipV="1">
          <a:off x="5295900" y="14697076"/>
          <a:ext cx="9526" cy="81914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126</xdr:row>
      <xdr:rowOff>47626</xdr:rowOff>
    </xdr:from>
    <xdr:to>
      <xdr:col>8</xdr:col>
      <xdr:colOff>314326</xdr:colOff>
      <xdr:row>130</xdr:row>
      <xdr:rowOff>104775</xdr:rowOff>
    </xdr:to>
    <xdr:cxnSp macro="">
      <xdr:nvCxnSpPr>
        <xdr:cNvPr id="7" name="Straight Arrow Connector 6"/>
        <xdr:cNvCxnSpPr/>
      </xdr:nvCxnSpPr>
      <xdr:spPr>
        <a:xfrm flipV="1">
          <a:off x="5305425" y="13287376"/>
          <a:ext cx="9526" cy="81914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131</xdr:row>
      <xdr:rowOff>95250</xdr:rowOff>
    </xdr:from>
    <xdr:to>
      <xdr:col>8</xdr:col>
      <xdr:colOff>676275</xdr:colOff>
      <xdr:row>131</xdr:row>
      <xdr:rowOff>95251</xdr:rowOff>
    </xdr:to>
    <xdr:cxnSp macro="">
      <xdr:nvCxnSpPr>
        <xdr:cNvPr id="8" name="Straight Arrow Connector 7"/>
        <xdr:cNvCxnSpPr/>
      </xdr:nvCxnSpPr>
      <xdr:spPr>
        <a:xfrm flipV="1">
          <a:off x="5248275" y="14287500"/>
          <a:ext cx="4286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132</xdr:row>
      <xdr:rowOff>57150</xdr:rowOff>
    </xdr:from>
    <xdr:to>
      <xdr:col>7</xdr:col>
      <xdr:colOff>504825</xdr:colOff>
      <xdr:row>132</xdr:row>
      <xdr:rowOff>57151</xdr:rowOff>
    </xdr:to>
    <xdr:cxnSp macro="">
      <xdr:nvCxnSpPr>
        <xdr:cNvPr id="9" name="Straight Arrow Connector 8"/>
        <xdr:cNvCxnSpPr/>
      </xdr:nvCxnSpPr>
      <xdr:spPr>
        <a:xfrm flipV="1">
          <a:off x="4343400" y="14439900"/>
          <a:ext cx="4286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127</xdr:row>
      <xdr:rowOff>133350</xdr:rowOff>
    </xdr:from>
    <xdr:to>
      <xdr:col>9</xdr:col>
      <xdr:colOff>552450</xdr:colOff>
      <xdr:row>127</xdr:row>
      <xdr:rowOff>142875</xdr:rowOff>
    </xdr:to>
    <xdr:cxnSp macro="">
      <xdr:nvCxnSpPr>
        <xdr:cNvPr id="10" name="Straight Connector 9"/>
        <xdr:cNvCxnSpPr/>
      </xdr:nvCxnSpPr>
      <xdr:spPr>
        <a:xfrm>
          <a:off x="5324475" y="13563600"/>
          <a:ext cx="9620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137</xdr:row>
      <xdr:rowOff>38100</xdr:rowOff>
    </xdr:from>
    <xdr:to>
      <xdr:col>9</xdr:col>
      <xdr:colOff>523875</xdr:colOff>
      <xdr:row>137</xdr:row>
      <xdr:rowOff>38100</xdr:rowOff>
    </xdr:to>
    <xdr:cxnSp macro="">
      <xdr:nvCxnSpPr>
        <xdr:cNvPr id="11" name="Straight Connector 10"/>
        <xdr:cNvCxnSpPr/>
      </xdr:nvCxnSpPr>
      <xdr:spPr>
        <a:xfrm>
          <a:off x="5305425" y="15373350"/>
          <a:ext cx="952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126</xdr:row>
      <xdr:rowOff>152400</xdr:rowOff>
    </xdr:from>
    <xdr:to>
      <xdr:col>7</xdr:col>
      <xdr:colOff>704850</xdr:colOff>
      <xdr:row>126</xdr:row>
      <xdr:rowOff>161925</xdr:rowOff>
    </xdr:to>
    <xdr:cxnSp macro="">
      <xdr:nvCxnSpPr>
        <xdr:cNvPr id="12" name="Straight Connector 11"/>
        <xdr:cNvCxnSpPr/>
      </xdr:nvCxnSpPr>
      <xdr:spPr>
        <a:xfrm>
          <a:off x="3857625" y="13392150"/>
          <a:ext cx="1114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132</xdr:row>
      <xdr:rowOff>57150</xdr:rowOff>
    </xdr:from>
    <xdr:to>
      <xdr:col>7</xdr:col>
      <xdr:colOff>257176</xdr:colOff>
      <xdr:row>136</xdr:row>
      <xdr:rowOff>0</xdr:rowOff>
    </xdr:to>
    <xdr:cxnSp macro="">
      <xdr:nvCxnSpPr>
        <xdr:cNvPr id="13" name="Straight Connector 12"/>
        <xdr:cNvCxnSpPr/>
      </xdr:nvCxnSpPr>
      <xdr:spPr>
        <a:xfrm flipH="1">
          <a:off x="3829050" y="14439900"/>
          <a:ext cx="695326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476251</xdr:colOff>
      <xdr:row>131</xdr:row>
      <xdr:rowOff>95250</xdr:rowOff>
    </xdr:from>
    <xdr:to>
      <xdr:col>9</xdr:col>
      <xdr:colOff>485775</xdr:colOff>
      <xdr:row>133</xdr:row>
      <xdr:rowOff>104775</xdr:rowOff>
    </xdr:to>
    <xdr:cxnSp macro="">
      <xdr:nvCxnSpPr>
        <xdr:cNvPr id="14" name="Straight Connector 13"/>
        <xdr:cNvCxnSpPr/>
      </xdr:nvCxnSpPr>
      <xdr:spPr>
        <a:xfrm>
          <a:off x="5476876" y="14287500"/>
          <a:ext cx="742949" cy="390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130</xdr:row>
      <xdr:rowOff>133350</xdr:rowOff>
    </xdr:from>
    <xdr:to>
      <xdr:col>8</xdr:col>
      <xdr:colOff>657225</xdr:colOff>
      <xdr:row>130</xdr:row>
      <xdr:rowOff>133350</xdr:rowOff>
    </xdr:to>
    <xdr:cxnSp macro="">
      <xdr:nvCxnSpPr>
        <xdr:cNvPr id="15" name="Straight Connector 14"/>
        <xdr:cNvCxnSpPr/>
      </xdr:nvCxnSpPr>
      <xdr:spPr>
        <a:xfrm>
          <a:off x="4343400" y="14135100"/>
          <a:ext cx="1314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129</xdr:row>
      <xdr:rowOff>180975</xdr:rowOff>
    </xdr:from>
    <xdr:to>
      <xdr:col>7</xdr:col>
      <xdr:colOff>428625</xdr:colOff>
      <xdr:row>130</xdr:row>
      <xdr:rowOff>123825</xdr:rowOff>
    </xdr:to>
    <xdr:cxnSp macro="">
      <xdr:nvCxnSpPr>
        <xdr:cNvPr id="16" name="Straight Connector 15"/>
        <xdr:cNvCxnSpPr/>
      </xdr:nvCxnSpPr>
      <xdr:spPr>
        <a:xfrm>
          <a:off x="3771900" y="13992225"/>
          <a:ext cx="923925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138</xdr:row>
      <xdr:rowOff>28575</xdr:rowOff>
    </xdr:from>
    <xdr:to>
      <xdr:col>3</xdr:col>
      <xdr:colOff>485775</xdr:colOff>
      <xdr:row>138</xdr:row>
      <xdr:rowOff>28575</xdr:rowOff>
    </xdr:to>
    <xdr:cxnSp macro="">
      <xdr:nvCxnSpPr>
        <xdr:cNvPr id="17" name="Straight Connector 16"/>
        <xdr:cNvCxnSpPr/>
      </xdr:nvCxnSpPr>
      <xdr:spPr>
        <a:xfrm>
          <a:off x="1933575" y="15554325"/>
          <a:ext cx="381000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139</xdr:row>
      <xdr:rowOff>19050</xdr:rowOff>
    </xdr:from>
    <xdr:to>
      <xdr:col>10</xdr:col>
      <xdr:colOff>581025</xdr:colOff>
      <xdr:row>139</xdr:row>
      <xdr:rowOff>19050</xdr:rowOff>
    </xdr:to>
    <xdr:cxnSp macro="">
      <xdr:nvCxnSpPr>
        <xdr:cNvPr id="18" name="Straight Connector 17"/>
        <xdr:cNvCxnSpPr/>
      </xdr:nvCxnSpPr>
      <xdr:spPr>
        <a:xfrm>
          <a:off x="6543675" y="15735300"/>
          <a:ext cx="381000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135</xdr:row>
      <xdr:rowOff>19050</xdr:rowOff>
    </xdr:from>
    <xdr:to>
      <xdr:col>10</xdr:col>
      <xdr:colOff>581025</xdr:colOff>
      <xdr:row>135</xdr:row>
      <xdr:rowOff>19050</xdr:rowOff>
    </xdr:to>
    <xdr:cxnSp macro="">
      <xdr:nvCxnSpPr>
        <xdr:cNvPr id="19" name="Straight Connector 18"/>
        <xdr:cNvCxnSpPr/>
      </xdr:nvCxnSpPr>
      <xdr:spPr>
        <a:xfrm>
          <a:off x="6543675" y="14973300"/>
          <a:ext cx="381000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129</xdr:row>
      <xdr:rowOff>9525</xdr:rowOff>
    </xdr:from>
    <xdr:to>
      <xdr:col>10</xdr:col>
      <xdr:colOff>590550</xdr:colOff>
      <xdr:row>129</xdr:row>
      <xdr:rowOff>9525</xdr:rowOff>
    </xdr:to>
    <xdr:cxnSp macro="">
      <xdr:nvCxnSpPr>
        <xdr:cNvPr id="20" name="Straight Connector 19"/>
        <xdr:cNvCxnSpPr/>
      </xdr:nvCxnSpPr>
      <xdr:spPr>
        <a:xfrm>
          <a:off x="6553200" y="13820775"/>
          <a:ext cx="381000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126</xdr:row>
      <xdr:rowOff>0</xdr:rowOff>
    </xdr:from>
    <xdr:to>
      <xdr:col>1</xdr:col>
      <xdr:colOff>590550</xdr:colOff>
      <xdr:row>138</xdr:row>
      <xdr:rowOff>47625</xdr:rowOff>
    </xdr:to>
    <xdr:cxnSp macro="">
      <xdr:nvCxnSpPr>
        <xdr:cNvPr id="21" name="Straight Connector 20"/>
        <xdr:cNvCxnSpPr/>
      </xdr:nvCxnSpPr>
      <xdr:spPr>
        <a:xfrm>
          <a:off x="1200150" y="24784050"/>
          <a:ext cx="0" cy="23336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141</xdr:row>
      <xdr:rowOff>0</xdr:rowOff>
    </xdr:from>
    <xdr:to>
      <xdr:col>9</xdr:col>
      <xdr:colOff>0</xdr:colOff>
      <xdr:row>141</xdr:row>
      <xdr:rowOff>9525</xdr:rowOff>
    </xdr:to>
    <xdr:cxnSp macro="">
      <xdr:nvCxnSpPr>
        <xdr:cNvPr id="25" name="Straight Connector 24"/>
        <xdr:cNvCxnSpPr/>
      </xdr:nvCxnSpPr>
      <xdr:spPr>
        <a:xfrm>
          <a:off x="4257675" y="27641550"/>
          <a:ext cx="1228725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126</xdr:row>
      <xdr:rowOff>0</xdr:rowOff>
    </xdr:from>
    <xdr:to>
      <xdr:col>2</xdr:col>
      <xdr:colOff>104775</xdr:colOff>
      <xdr:row>126</xdr:row>
      <xdr:rowOff>0</xdr:rowOff>
    </xdr:to>
    <xdr:cxnSp macro="">
      <xdr:nvCxnSpPr>
        <xdr:cNvPr id="24" name="Straight Connector 23"/>
        <xdr:cNvCxnSpPr/>
      </xdr:nvCxnSpPr>
      <xdr:spPr>
        <a:xfrm>
          <a:off x="1057275" y="24784050"/>
          <a:ext cx="2667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138</xdr:row>
      <xdr:rowOff>47625</xdr:rowOff>
    </xdr:from>
    <xdr:to>
      <xdr:col>2</xdr:col>
      <xdr:colOff>95250</xdr:colOff>
      <xdr:row>138</xdr:row>
      <xdr:rowOff>47625</xdr:rowOff>
    </xdr:to>
    <xdr:cxnSp macro="">
      <xdr:nvCxnSpPr>
        <xdr:cNvPr id="27" name="Straight Connector 26"/>
        <xdr:cNvCxnSpPr/>
      </xdr:nvCxnSpPr>
      <xdr:spPr>
        <a:xfrm>
          <a:off x="1095375" y="27117675"/>
          <a:ext cx="21907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140</xdr:row>
      <xdr:rowOff>85725</xdr:rowOff>
    </xdr:from>
    <xdr:to>
      <xdr:col>7</xdr:col>
      <xdr:colOff>0</xdr:colOff>
      <xdr:row>141</xdr:row>
      <xdr:rowOff>133350</xdr:rowOff>
    </xdr:to>
    <xdr:cxnSp macro="">
      <xdr:nvCxnSpPr>
        <xdr:cNvPr id="32" name="Straight Connector 31"/>
        <xdr:cNvCxnSpPr/>
      </xdr:nvCxnSpPr>
      <xdr:spPr>
        <a:xfrm>
          <a:off x="4267200" y="27536775"/>
          <a:ext cx="0" cy="2381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140</xdr:row>
      <xdr:rowOff>85725</xdr:rowOff>
    </xdr:from>
    <xdr:to>
      <xdr:col>9</xdr:col>
      <xdr:colOff>0</xdr:colOff>
      <xdr:row>141</xdr:row>
      <xdr:rowOff>133350</xdr:rowOff>
    </xdr:to>
    <xdr:cxnSp macro="">
      <xdr:nvCxnSpPr>
        <xdr:cNvPr id="33" name="Straight Connector 32"/>
        <xdr:cNvCxnSpPr/>
      </xdr:nvCxnSpPr>
      <xdr:spPr>
        <a:xfrm>
          <a:off x="5486400" y="27536775"/>
          <a:ext cx="0" cy="2381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3" name="Table3" displayName="Table3" ref="O7:P11" totalsRowShown="0" headerRowDxfId="5">
  <autoFilter ref="O7:P11"/>
  <tableColumns count="2">
    <tableColumn id="1" name="fc'"/>
    <tableColumn id="2" name="β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P44:Q48" totalsRowShown="0">
  <autoFilter ref="P44:Q48"/>
  <tableColumns count="2">
    <tableColumn id="1" name="fy (psi)" dataDxfId="4"/>
    <tableColumn id="2" name="ρ min" dataDxfId="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1" name="Table5" displayName="Table5" ref="P51:Q62" totalsRowShown="0" dataDxfId="2">
  <autoFilter ref="P51:Q62"/>
  <tableColumns count="2">
    <tableColumn id="1" name="Bar #" dataDxfId="1"/>
    <tableColumn id="2" name="area in^2" dataDxfId="0">
      <calculatedColumnFormula>ROUND((P52/9)^2,2)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J144"/>
  <sheetViews>
    <sheetView tabSelected="1" topLeftCell="A113" zoomScaleNormal="100" workbookViewId="0">
      <selection activeCell="K113" sqref="K113"/>
    </sheetView>
  </sheetViews>
  <sheetFormatPr defaultRowHeight="15" x14ac:dyDescent="0.25"/>
  <cols>
    <col min="4" max="7" width="9.140625" customWidth="1"/>
    <col min="29" max="29" width="9.7109375" customWidth="1"/>
    <col min="30" max="30" width="9.140625" customWidth="1"/>
    <col min="31" max="31" width="10.28515625" customWidth="1"/>
    <col min="32" max="32" width="10" customWidth="1"/>
    <col min="33" max="33" width="9.85546875" customWidth="1"/>
    <col min="34" max="34" width="9.42578125" customWidth="1"/>
    <col min="35" max="35" width="9.28515625" customWidth="1"/>
    <col min="36" max="36" width="10" customWidth="1"/>
    <col min="37" max="37" width="9.5703125" customWidth="1"/>
  </cols>
  <sheetData>
    <row r="2" spans="1:114" ht="26.25" x14ac:dyDescent="0.4">
      <c r="F2" s="3" t="s">
        <v>41</v>
      </c>
    </row>
    <row r="4" spans="1:114" x14ac:dyDescent="0.25">
      <c r="D4" s="1" t="s">
        <v>95</v>
      </c>
      <c r="E4" s="1"/>
      <c r="F4" s="1"/>
    </row>
    <row r="5" spans="1:114" ht="15.75" x14ac:dyDescent="0.25">
      <c r="A5" s="6"/>
      <c r="B5" s="10" t="s">
        <v>0</v>
      </c>
    </row>
    <row r="6" spans="1:114" x14ac:dyDescent="0.25">
      <c r="A6" s="6"/>
    </row>
    <row r="7" spans="1:114" x14ac:dyDescent="0.25">
      <c r="A7" s="6"/>
      <c r="C7" t="s">
        <v>11</v>
      </c>
      <c r="G7" s="1">
        <v>20</v>
      </c>
      <c r="H7" t="s">
        <v>4</v>
      </c>
      <c r="J7" s="18" t="s">
        <v>33</v>
      </c>
      <c r="K7" s="1">
        <v>0.9</v>
      </c>
      <c r="O7" s="12" t="s">
        <v>34</v>
      </c>
      <c r="P7" s="18" t="s">
        <v>38</v>
      </c>
    </row>
    <row r="8" spans="1:114" x14ac:dyDescent="0.25">
      <c r="A8" s="6"/>
      <c r="C8" t="s">
        <v>10</v>
      </c>
      <c r="G8" s="1">
        <v>25</v>
      </c>
      <c r="H8" t="s">
        <v>4</v>
      </c>
      <c r="J8" s="12" t="s">
        <v>34</v>
      </c>
      <c r="K8" s="1">
        <v>3000</v>
      </c>
      <c r="L8" t="s">
        <v>36</v>
      </c>
      <c r="O8">
        <v>3000</v>
      </c>
      <c r="P8">
        <v>0.85</v>
      </c>
    </row>
    <row r="9" spans="1:114" x14ac:dyDescent="0.25">
      <c r="A9" s="6"/>
      <c r="D9" t="s">
        <v>1</v>
      </c>
      <c r="G9" s="1">
        <v>35</v>
      </c>
      <c r="H9" t="s">
        <v>6</v>
      </c>
      <c r="J9" s="12" t="s">
        <v>35</v>
      </c>
      <c r="K9" s="1">
        <v>60000</v>
      </c>
      <c r="L9" t="s">
        <v>36</v>
      </c>
      <c r="O9">
        <v>4000</v>
      </c>
      <c r="P9">
        <v>0.85</v>
      </c>
    </row>
    <row r="10" spans="1:114" x14ac:dyDescent="0.25">
      <c r="A10" s="6"/>
      <c r="E10" t="s">
        <v>2</v>
      </c>
      <c r="G10" s="1">
        <v>30</v>
      </c>
      <c r="H10" t="s">
        <v>6</v>
      </c>
      <c r="J10" s="18" t="s">
        <v>38</v>
      </c>
      <c r="K10" s="1">
        <f>VLOOKUP(K8,O8:P11,2)</f>
        <v>0.85</v>
      </c>
      <c r="O10">
        <v>5000</v>
      </c>
      <c r="P10">
        <v>0.8</v>
      </c>
      <c r="AI10" s="8" t="s">
        <v>88</v>
      </c>
      <c r="BD10" s="8" t="s">
        <v>91</v>
      </c>
      <c r="BZ10" s="8" t="s">
        <v>92</v>
      </c>
      <c r="CV10" s="8" t="s">
        <v>94</v>
      </c>
    </row>
    <row r="11" spans="1:114" x14ac:dyDescent="0.25">
      <c r="A11" s="6"/>
      <c r="F11" t="s">
        <v>7</v>
      </c>
      <c r="G11" s="1">
        <v>1</v>
      </c>
      <c r="H11" t="s">
        <v>5</v>
      </c>
      <c r="J11" t="s">
        <v>70</v>
      </c>
      <c r="K11">
        <f>G12-G11</f>
        <v>5</v>
      </c>
      <c r="L11" t="s">
        <v>5</v>
      </c>
      <c r="O11">
        <v>6000</v>
      </c>
      <c r="P11">
        <v>0.75</v>
      </c>
      <c r="AG11" s="8" t="s">
        <v>89</v>
      </c>
      <c r="AR11" s="8" t="s">
        <v>90</v>
      </c>
      <c r="BC11" s="8" t="s">
        <v>89</v>
      </c>
      <c r="BN11" s="8" t="s">
        <v>90</v>
      </c>
      <c r="BY11" s="8" t="s">
        <v>89</v>
      </c>
      <c r="CJ11" s="8" t="s">
        <v>90</v>
      </c>
      <c r="CU11" s="8" t="s">
        <v>89</v>
      </c>
      <c r="DF11" s="8" t="s">
        <v>90</v>
      </c>
    </row>
    <row r="12" spans="1:114" x14ac:dyDescent="0.25">
      <c r="A12" s="6"/>
      <c r="E12" t="s">
        <v>3</v>
      </c>
      <c r="F12" s="2"/>
      <c r="G12">
        <f>CEILING(2*12*(G7+G8)/180,0.5)</f>
        <v>6</v>
      </c>
      <c r="H12" t="s">
        <v>5</v>
      </c>
    </row>
    <row r="13" spans="1:114" ht="37.5" customHeight="1" x14ac:dyDescent="0.25">
      <c r="A13" s="6"/>
      <c r="D13" t="s">
        <v>68</v>
      </c>
      <c r="G13">
        <f>150*G12/12</f>
        <v>75</v>
      </c>
      <c r="H13" t="s">
        <v>6</v>
      </c>
      <c r="AC13" s="20" t="s">
        <v>96</v>
      </c>
      <c r="AD13" s="20" t="s">
        <v>97</v>
      </c>
      <c r="AE13" s="20" t="s">
        <v>98</v>
      </c>
      <c r="AF13" s="20" t="s">
        <v>99</v>
      </c>
      <c r="AG13" s="20" t="s">
        <v>100</v>
      </c>
      <c r="AH13" s="20" t="s">
        <v>101</v>
      </c>
      <c r="AI13" s="20" t="s">
        <v>102</v>
      </c>
      <c r="AJ13" s="20" t="s">
        <v>103</v>
      </c>
      <c r="AK13" s="20" t="s">
        <v>104</v>
      </c>
      <c r="AN13" s="22" t="s">
        <v>96</v>
      </c>
      <c r="AO13" s="22" t="s">
        <v>97</v>
      </c>
      <c r="AP13" s="22" t="s">
        <v>98</v>
      </c>
      <c r="AQ13" s="22" t="s">
        <v>99</v>
      </c>
      <c r="AR13" s="22" t="s">
        <v>100</v>
      </c>
      <c r="AS13" s="22" t="s">
        <v>101</v>
      </c>
      <c r="AT13" s="22" t="s">
        <v>102</v>
      </c>
      <c r="AU13" s="22" t="s">
        <v>103</v>
      </c>
      <c r="AV13" s="22" t="s">
        <v>104</v>
      </c>
      <c r="AY13" s="22" t="s">
        <v>96</v>
      </c>
      <c r="AZ13" s="22" t="s">
        <v>97</v>
      </c>
      <c r="BA13" s="22" t="s">
        <v>98</v>
      </c>
      <c r="BB13" s="22" t="s">
        <v>99</v>
      </c>
      <c r="BC13" s="22" t="s">
        <v>100</v>
      </c>
      <c r="BD13" s="22" t="s">
        <v>101</v>
      </c>
      <c r="BE13" s="22" t="s">
        <v>102</v>
      </c>
      <c r="BF13" s="22" t="s">
        <v>103</v>
      </c>
      <c r="BG13" s="22" t="s">
        <v>104</v>
      </c>
      <c r="BJ13" s="22" t="s">
        <v>96</v>
      </c>
      <c r="BK13" s="22" t="s">
        <v>97</v>
      </c>
      <c r="BL13" s="22" t="s">
        <v>98</v>
      </c>
      <c r="BM13" s="22" t="s">
        <v>99</v>
      </c>
      <c r="BN13" s="22" t="s">
        <v>100</v>
      </c>
      <c r="BO13" s="22" t="s">
        <v>101</v>
      </c>
      <c r="BP13" s="22" t="s">
        <v>102</v>
      </c>
      <c r="BQ13" s="22" t="s">
        <v>103</v>
      </c>
      <c r="BR13" s="22" t="s">
        <v>104</v>
      </c>
      <c r="BU13" s="22" t="s">
        <v>96</v>
      </c>
      <c r="BV13" s="22" t="s">
        <v>97</v>
      </c>
      <c r="BW13" s="22" t="s">
        <v>98</v>
      </c>
      <c r="BX13" s="22" t="s">
        <v>99</v>
      </c>
      <c r="BY13" s="22" t="s">
        <v>100</v>
      </c>
      <c r="BZ13" s="22" t="s">
        <v>101</v>
      </c>
      <c r="CA13" s="22" t="s">
        <v>102</v>
      </c>
      <c r="CB13" s="22" t="s">
        <v>103</v>
      </c>
      <c r="CC13" s="22" t="s">
        <v>104</v>
      </c>
      <c r="CF13" s="22" t="s">
        <v>96</v>
      </c>
      <c r="CG13" s="22" t="s">
        <v>97</v>
      </c>
      <c r="CH13" s="22" t="s">
        <v>98</v>
      </c>
      <c r="CI13" s="22" t="s">
        <v>99</v>
      </c>
      <c r="CJ13" s="22" t="s">
        <v>100</v>
      </c>
      <c r="CK13" s="22" t="s">
        <v>101</v>
      </c>
      <c r="CL13" s="22" t="s">
        <v>102</v>
      </c>
      <c r="CM13" s="22" t="s">
        <v>103</v>
      </c>
      <c r="CN13" s="22" t="s">
        <v>104</v>
      </c>
      <c r="CQ13" s="22" t="s">
        <v>96</v>
      </c>
      <c r="CR13" s="22" t="s">
        <v>97</v>
      </c>
      <c r="CS13" s="22" t="s">
        <v>98</v>
      </c>
      <c r="CT13" s="22" t="s">
        <v>99</v>
      </c>
      <c r="CU13" s="22" t="s">
        <v>100</v>
      </c>
      <c r="CV13" s="22" t="s">
        <v>101</v>
      </c>
      <c r="CW13" s="22" t="s">
        <v>102</v>
      </c>
      <c r="CX13" s="22" t="s">
        <v>103</v>
      </c>
      <c r="CY13" s="22" t="s">
        <v>104</v>
      </c>
      <c r="DB13" s="22" t="s">
        <v>96</v>
      </c>
      <c r="DC13" s="22" t="s">
        <v>97</v>
      </c>
      <c r="DD13" s="22" t="s">
        <v>98</v>
      </c>
      <c r="DE13" s="22" t="s">
        <v>99</v>
      </c>
      <c r="DF13" s="22" t="s">
        <v>100</v>
      </c>
      <c r="DG13" s="22" t="s">
        <v>101</v>
      </c>
      <c r="DH13" s="22" t="s">
        <v>102</v>
      </c>
      <c r="DI13" s="22" t="s">
        <v>103</v>
      </c>
      <c r="DJ13" s="22" t="s">
        <v>104</v>
      </c>
    </row>
    <row r="14" spans="1:114" x14ac:dyDescent="0.25">
      <c r="A14" s="6"/>
      <c r="D14" t="s">
        <v>69</v>
      </c>
      <c r="G14">
        <f>G9+G13</f>
        <v>110</v>
      </c>
      <c r="H14" t="s">
        <v>6</v>
      </c>
      <c r="AB14">
        <v>1</v>
      </c>
      <c r="AC14" s="21">
        <v>0</v>
      </c>
      <c r="AD14" s="21">
        <v>4.4999999999999998E-2</v>
      </c>
      <c r="AE14" s="21">
        <v>0</v>
      </c>
      <c r="AF14" s="21">
        <v>0.05</v>
      </c>
      <c r="AG14" s="21">
        <v>7.4999999999999997E-2</v>
      </c>
      <c r="AH14" s="21">
        <v>7.0999999999999994E-2</v>
      </c>
      <c r="AI14" s="21">
        <v>0</v>
      </c>
      <c r="AJ14" s="21">
        <v>3.3000000000000002E-2</v>
      </c>
      <c r="AK14" s="21">
        <v>6.0999999999999999E-2</v>
      </c>
      <c r="AM14">
        <v>1</v>
      </c>
      <c r="AN14">
        <v>0</v>
      </c>
      <c r="AO14" s="24">
        <v>4.4999999999999998E-2</v>
      </c>
      <c r="AP14" s="24">
        <v>7.5999999999999998E-2</v>
      </c>
      <c r="AQ14" s="24">
        <v>0.05</v>
      </c>
      <c r="AR14" s="24">
        <v>0</v>
      </c>
      <c r="AS14" s="24">
        <v>0</v>
      </c>
      <c r="AT14" s="24">
        <v>7.0999999999999994E-2</v>
      </c>
      <c r="AU14" s="24">
        <v>6.0999999999999999E-2</v>
      </c>
      <c r="AV14" s="24">
        <v>3.3000000000000002E-2</v>
      </c>
      <c r="AX14">
        <v>1</v>
      </c>
      <c r="AY14" s="24">
        <v>3.5999999999999997E-2</v>
      </c>
      <c r="AZ14" s="24">
        <v>1.7999999999999999E-2</v>
      </c>
      <c r="BA14" s="24">
        <v>1.7999999999999999E-2</v>
      </c>
      <c r="BB14" s="24">
        <v>2.7E-2</v>
      </c>
      <c r="BC14" s="24">
        <v>2.7E-2</v>
      </c>
      <c r="BD14" s="24">
        <v>3.3000000000000002E-2</v>
      </c>
      <c r="BE14" s="24">
        <v>2.7E-2</v>
      </c>
      <c r="BF14" s="24">
        <v>0.02</v>
      </c>
      <c r="BG14" s="24">
        <v>2.3E-2</v>
      </c>
      <c r="BI14">
        <v>1</v>
      </c>
      <c r="BJ14" s="24">
        <v>3.5999999999999997E-2</v>
      </c>
      <c r="BK14" s="24">
        <v>1.7999999999999999E-2</v>
      </c>
      <c r="BL14" s="24">
        <v>2.7E-2</v>
      </c>
      <c r="BM14" s="24">
        <v>2.7E-2</v>
      </c>
      <c r="BN14" s="24">
        <v>1.7999999999999999E-2</v>
      </c>
      <c r="BO14" s="24">
        <v>2.7E-2</v>
      </c>
      <c r="BP14" s="24">
        <v>3.3000000000000002E-2</v>
      </c>
      <c r="BQ14" s="24">
        <v>2.3E-2</v>
      </c>
      <c r="BR14" s="24">
        <v>0.02</v>
      </c>
      <c r="BT14">
        <v>1</v>
      </c>
      <c r="BU14" s="24">
        <v>3.5999999999999997E-2</v>
      </c>
      <c r="BV14" s="24">
        <v>2.7E-2</v>
      </c>
      <c r="BW14" s="24">
        <v>2.7E-2</v>
      </c>
      <c r="BX14" s="24">
        <v>3.2000000000000001E-2</v>
      </c>
      <c r="BY14" s="24">
        <v>3.2000000000000001E-2</v>
      </c>
      <c r="BZ14" s="24">
        <v>3.5000000000000003E-2</v>
      </c>
      <c r="CA14" s="24">
        <v>3.2000000000000001E-2</v>
      </c>
      <c r="CB14" s="24">
        <v>2.8000000000000001E-2</v>
      </c>
      <c r="CC14" s="24">
        <v>0.03</v>
      </c>
      <c r="CE14">
        <v>1</v>
      </c>
      <c r="CF14" s="24">
        <v>3.5999999999999997E-2</v>
      </c>
      <c r="CG14" s="24">
        <v>2.7E-2</v>
      </c>
      <c r="CH14" s="24">
        <v>3.2000000000000001E-2</v>
      </c>
      <c r="CI14" s="24">
        <v>3.2000000000000001E-2</v>
      </c>
      <c r="CJ14" s="24">
        <v>2.7E-2</v>
      </c>
      <c r="CK14" s="24">
        <v>3.2000000000000001E-2</v>
      </c>
      <c r="CL14" s="24">
        <v>3.5000000000000003E-2</v>
      </c>
      <c r="CM14" s="24">
        <v>0.03</v>
      </c>
      <c r="CN14" s="24">
        <v>2.8000000000000001E-2</v>
      </c>
      <c r="CP14">
        <v>1</v>
      </c>
      <c r="CQ14" s="24">
        <v>0.5</v>
      </c>
      <c r="CR14" s="24">
        <v>0.5</v>
      </c>
      <c r="CS14" s="24">
        <v>0.17</v>
      </c>
      <c r="CT14" s="24">
        <v>0.5</v>
      </c>
      <c r="CU14" s="24">
        <v>0.83</v>
      </c>
      <c r="CV14" s="24">
        <v>0.71</v>
      </c>
      <c r="CW14" s="24">
        <v>0.28999999999999998</v>
      </c>
      <c r="CX14" s="24">
        <v>0.33</v>
      </c>
      <c r="CY14" s="24">
        <v>0.67</v>
      </c>
      <c r="DA14">
        <v>1</v>
      </c>
      <c r="DB14" s="24">
        <v>0.5</v>
      </c>
      <c r="DC14" s="24">
        <v>0.5</v>
      </c>
      <c r="DD14" s="24">
        <v>0.83</v>
      </c>
      <c r="DE14" s="24">
        <v>0.5</v>
      </c>
      <c r="DF14" s="24">
        <v>0.17</v>
      </c>
      <c r="DG14" s="24">
        <v>0.28999999999999998</v>
      </c>
      <c r="DH14" s="24">
        <v>0.71</v>
      </c>
      <c r="DI14" s="24">
        <v>0.67</v>
      </c>
      <c r="DJ14" s="24">
        <v>0.33</v>
      </c>
    </row>
    <row r="15" spans="1:114" x14ac:dyDescent="0.25">
      <c r="A15" s="7"/>
      <c r="F15" t="s">
        <v>8</v>
      </c>
      <c r="G15">
        <f>MROUND(1.2*G14,1)</f>
        <v>132</v>
      </c>
      <c r="H15" t="s">
        <v>6</v>
      </c>
      <c r="AB15">
        <v>0.99</v>
      </c>
      <c r="AC15" s="21">
        <v>0</v>
      </c>
      <c r="AD15">
        <f>AD14+(AD$19-AD$14)/5</f>
        <v>4.5999999999999999E-2</v>
      </c>
      <c r="AE15" s="21">
        <v>0</v>
      </c>
      <c r="AF15">
        <f t="shared" ref="AF15:AH18" si="0">AF14+(AF$19-AF$14)/5</f>
        <v>5.1000000000000004E-2</v>
      </c>
      <c r="AG15">
        <f t="shared" si="0"/>
        <v>7.5799999999999992E-2</v>
      </c>
      <c r="AH15">
        <f t="shared" si="0"/>
        <v>7.1799999999999989E-2</v>
      </c>
      <c r="AI15" s="21">
        <v>0</v>
      </c>
      <c r="AJ15">
        <f t="shared" ref="AJ15:AK18" si="1">AJ14+(AJ$19-AJ$14)/5</f>
        <v>3.4000000000000002E-2</v>
      </c>
      <c r="AK15">
        <f t="shared" si="1"/>
        <v>6.1800000000000001E-2</v>
      </c>
      <c r="AM15">
        <v>0.99</v>
      </c>
      <c r="AN15">
        <v>0</v>
      </c>
      <c r="AO15">
        <f t="shared" ref="AO15:AQ18" si="2">AO14+(AO$19-AO$14)/5</f>
        <v>4.4199999999999996E-2</v>
      </c>
      <c r="AP15">
        <f t="shared" si="2"/>
        <v>7.5200000000000003E-2</v>
      </c>
      <c r="AQ15">
        <f t="shared" si="2"/>
        <v>4.9000000000000002E-2</v>
      </c>
      <c r="AR15" s="24">
        <v>0</v>
      </c>
      <c r="AS15" s="24">
        <v>0</v>
      </c>
      <c r="AT15">
        <f t="shared" ref="AT15:AV18" si="3">AT14+(AT$19-AT$14)/5</f>
        <v>7.0199999999999999E-2</v>
      </c>
      <c r="AU15">
        <f t="shared" si="3"/>
        <v>0.06</v>
      </c>
      <c r="AV15">
        <f t="shared" si="3"/>
        <v>3.2199999999999999E-2</v>
      </c>
      <c r="AX15">
        <v>0.99</v>
      </c>
      <c r="AY15">
        <f t="shared" ref="AY15:BG18" si="4">AY14+(AY$19-AY$14)/5</f>
        <v>3.6799999999999999E-2</v>
      </c>
      <c r="AZ15">
        <f t="shared" si="4"/>
        <v>1.84E-2</v>
      </c>
      <c r="BA15">
        <f t="shared" si="4"/>
        <v>1.8599999999999998E-2</v>
      </c>
      <c r="BB15">
        <f t="shared" si="4"/>
        <v>2.76E-2</v>
      </c>
      <c r="BC15">
        <f t="shared" si="4"/>
        <v>2.7199999999999998E-2</v>
      </c>
      <c r="BD15">
        <f t="shared" si="4"/>
        <v>3.3599999999999998E-2</v>
      </c>
      <c r="BE15">
        <f t="shared" si="4"/>
        <v>2.7799999999999998E-2</v>
      </c>
      <c r="BF15">
        <f t="shared" si="4"/>
        <v>2.0400000000000001E-2</v>
      </c>
      <c r="BG15">
        <f t="shared" si="4"/>
        <v>2.3199999999999998E-2</v>
      </c>
      <c r="BI15">
        <v>0.99</v>
      </c>
      <c r="BJ15">
        <f t="shared" ref="BJ15:BR18" si="5">BJ14+(BJ$19-BJ$14)/5</f>
        <v>3.5400000000000001E-2</v>
      </c>
      <c r="BK15">
        <f t="shared" si="5"/>
        <v>1.7599999999999998E-2</v>
      </c>
      <c r="BL15">
        <f t="shared" si="5"/>
        <v>2.6599999999999999E-2</v>
      </c>
      <c r="BM15">
        <f t="shared" si="5"/>
        <v>2.64E-2</v>
      </c>
      <c r="BN15">
        <f t="shared" si="5"/>
        <v>1.7399999999999999E-2</v>
      </c>
      <c r="BO15">
        <f t="shared" si="5"/>
        <v>2.64E-2</v>
      </c>
      <c r="BP15">
        <f t="shared" si="5"/>
        <v>3.2600000000000004E-2</v>
      </c>
      <c r="BQ15">
        <f t="shared" si="5"/>
        <v>2.2599999999999999E-2</v>
      </c>
      <c r="BR15">
        <f t="shared" si="5"/>
        <v>1.9400000000000001E-2</v>
      </c>
      <c r="BT15">
        <v>0.99</v>
      </c>
      <c r="BU15">
        <f t="shared" ref="BU15:CC18" si="6">BU14+(BU$19-BU$14)/5</f>
        <v>3.6799999999999999E-2</v>
      </c>
      <c r="BV15">
        <f t="shared" si="6"/>
        <v>2.76E-2</v>
      </c>
      <c r="BW15">
        <f t="shared" si="6"/>
        <v>2.7799999999999998E-2</v>
      </c>
      <c r="BX15">
        <f t="shared" si="6"/>
        <v>3.2600000000000004E-2</v>
      </c>
      <c r="BY15">
        <f t="shared" si="6"/>
        <v>3.2399999999999998E-2</v>
      </c>
      <c r="BZ15">
        <f t="shared" si="6"/>
        <v>3.56E-2</v>
      </c>
      <c r="CA15">
        <f t="shared" si="6"/>
        <v>3.2800000000000003E-2</v>
      </c>
      <c r="CB15">
        <f t="shared" si="6"/>
        <v>2.86E-2</v>
      </c>
      <c r="CC15">
        <f t="shared" si="6"/>
        <v>3.04E-2</v>
      </c>
      <c r="CE15">
        <v>0.99</v>
      </c>
      <c r="CF15">
        <f t="shared" ref="CF15:CN18" si="7">CF14+(CF$19-CF$14)/5</f>
        <v>3.5400000000000001E-2</v>
      </c>
      <c r="CG15">
        <f t="shared" si="7"/>
        <v>2.6599999999999999E-2</v>
      </c>
      <c r="CH15">
        <f t="shared" si="7"/>
        <v>3.1399999999999997E-2</v>
      </c>
      <c r="CI15">
        <f t="shared" si="7"/>
        <v>3.1399999999999997E-2</v>
      </c>
      <c r="CJ15">
        <f t="shared" si="7"/>
        <v>2.64E-2</v>
      </c>
      <c r="CK15">
        <f t="shared" si="7"/>
        <v>3.1399999999999997E-2</v>
      </c>
      <c r="CL15">
        <f t="shared" si="7"/>
        <v>3.44E-2</v>
      </c>
      <c r="CM15">
        <f t="shared" si="7"/>
        <v>2.9399999999999999E-2</v>
      </c>
      <c r="CN15">
        <f t="shared" si="7"/>
        <v>2.7400000000000001E-2</v>
      </c>
      <c r="CP15">
        <v>0.99</v>
      </c>
      <c r="CQ15">
        <f t="shared" ref="CQ15:CY18" si="8">CQ14+(CQ$19-CQ$14)/5</f>
        <v>0.51</v>
      </c>
      <c r="CR15">
        <f t="shared" si="8"/>
        <v>0.51</v>
      </c>
      <c r="CS15">
        <f t="shared" si="8"/>
        <v>0.17600000000000002</v>
      </c>
      <c r="CT15">
        <f t="shared" si="8"/>
        <v>0.51</v>
      </c>
      <c r="CU15">
        <f t="shared" si="8"/>
        <v>0.83599999999999997</v>
      </c>
      <c r="CV15">
        <f t="shared" si="8"/>
        <v>0.71799999999999997</v>
      </c>
      <c r="CW15">
        <f t="shared" si="8"/>
        <v>0.29799999999999999</v>
      </c>
      <c r="CX15">
        <f t="shared" si="8"/>
        <v>0.34</v>
      </c>
      <c r="CY15">
        <f t="shared" si="8"/>
        <v>0.67800000000000005</v>
      </c>
      <c r="DA15">
        <v>0.99</v>
      </c>
      <c r="DB15">
        <f t="shared" ref="DB15:DJ18" si="9">DB14+(DB$19-DB$14)/5</f>
        <v>0.49</v>
      </c>
      <c r="DC15">
        <f t="shared" si="9"/>
        <v>0.49</v>
      </c>
      <c r="DD15">
        <f t="shared" si="9"/>
        <v>0.82399999999999995</v>
      </c>
      <c r="DE15">
        <f t="shared" si="9"/>
        <v>0.49</v>
      </c>
      <c r="DF15">
        <f t="shared" si="9"/>
        <v>0.16400000000000001</v>
      </c>
      <c r="DG15">
        <f t="shared" si="9"/>
        <v>0.28199999999999997</v>
      </c>
      <c r="DH15">
        <f t="shared" si="9"/>
        <v>0.70199999999999996</v>
      </c>
      <c r="DI15">
        <f t="shared" si="9"/>
        <v>0.66</v>
      </c>
      <c r="DJ15">
        <f t="shared" si="9"/>
        <v>0.32200000000000001</v>
      </c>
    </row>
    <row r="16" spans="1:114" x14ac:dyDescent="0.25">
      <c r="F16" t="s">
        <v>9</v>
      </c>
      <c r="G16">
        <f>MROUND(1.6*G10,1)</f>
        <v>48</v>
      </c>
      <c r="H16" t="s">
        <v>6</v>
      </c>
      <c r="AB16">
        <v>0.98</v>
      </c>
      <c r="AC16" s="21">
        <v>0</v>
      </c>
      <c r="AD16">
        <f>AD15+(AD$19-AD$14)/5</f>
        <v>4.7E-2</v>
      </c>
      <c r="AE16" s="21">
        <v>0</v>
      </c>
      <c r="AF16">
        <f t="shared" si="0"/>
        <v>5.2000000000000005E-2</v>
      </c>
      <c r="AG16">
        <f t="shared" si="0"/>
        <v>7.6599999999999988E-2</v>
      </c>
      <c r="AH16">
        <f t="shared" si="0"/>
        <v>7.2599999999999984E-2</v>
      </c>
      <c r="AI16" s="21">
        <v>0</v>
      </c>
      <c r="AJ16">
        <f t="shared" si="1"/>
        <v>3.5000000000000003E-2</v>
      </c>
      <c r="AK16">
        <f t="shared" si="1"/>
        <v>6.2600000000000003E-2</v>
      </c>
      <c r="AM16">
        <v>0.98</v>
      </c>
      <c r="AN16">
        <v>0</v>
      </c>
      <c r="AO16">
        <f t="shared" si="2"/>
        <v>4.3399999999999994E-2</v>
      </c>
      <c r="AP16">
        <f t="shared" si="2"/>
        <v>7.4400000000000008E-2</v>
      </c>
      <c r="AQ16">
        <f t="shared" si="2"/>
        <v>4.8000000000000001E-2</v>
      </c>
      <c r="AR16" s="24">
        <v>0</v>
      </c>
      <c r="AS16" s="24">
        <v>0</v>
      </c>
      <c r="AT16">
        <f t="shared" si="3"/>
        <v>6.9400000000000003E-2</v>
      </c>
      <c r="AU16">
        <f t="shared" si="3"/>
        <v>5.8999999999999997E-2</v>
      </c>
      <c r="AV16">
        <f t="shared" si="3"/>
        <v>3.1399999999999997E-2</v>
      </c>
      <c r="AX16">
        <v>0.98</v>
      </c>
      <c r="AY16">
        <f t="shared" si="4"/>
        <v>3.7600000000000001E-2</v>
      </c>
      <c r="AZ16">
        <f t="shared" si="4"/>
        <v>1.8800000000000001E-2</v>
      </c>
      <c r="BA16">
        <f t="shared" si="4"/>
        <v>1.9199999999999998E-2</v>
      </c>
      <c r="BB16">
        <f t="shared" si="4"/>
        <v>2.8199999999999999E-2</v>
      </c>
      <c r="BC16">
        <f t="shared" si="4"/>
        <v>2.7399999999999997E-2</v>
      </c>
      <c r="BD16">
        <f t="shared" si="4"/>
        <v>3.4199999999999994E-2</v>
      </c>
      <c r="BE16">
        <f t="shared" si="4"/>
        <v>2.8599999999999997E-2</v>
      </c>
      <c r="BF16">
        <f t="shared" si="4"/>
        <v>2.0800000000000003E-2</v>
      </c>
      <c r="BG16">
        <f t="shared" si="4"/>
        <v>2.3399999999999997E-2</v>
      </c>
      <c r="BI16">
        <v>0.98</v>
      </c>
      <c r="BJ16">
        <f t="shared" si="5"/>
        <v>3.4800000000000005E-2</v>
      </c>
      <c r="BK16">
        <f t="shared" si="5"/>
        <v>1.7199999999999997E-2</v>
      </c>
      <c r="BL16">
        <f t="shared" si="5"/>
        <v>2.6199999999999998E-2</v>
      </c>
      <c r="BM16">
        <f t="shared" si="5"/>
        <v>2.58E-2</v>
      </c>
      <c r="BN16">
        <f t="shared" si="5"/>
        <v>1.6799999999999999E-2</v>
      </c>
      <c r="BO16">
        <f t="shared" si="5"/>
        <v>2.58E-2</v>
      </c>
      <c r="BP16">
        <f t="shared" si="5"/>
        <v>3.2200000000000006E-2</v>
      </c>
      <c r="BQ16">
        <f t="shared" si="5"/>
        <v>2.2199999999999998E-2</v>
      </c>
      <c r="BR16">
        <f t="shared" si="5"/>
        <v>1.8800000000000001E-2</v>
      </c>
      <c r="BT16">
        <v>0.98</v>
      </c>
      <c r="BU16">
        <f t="shared" si="6"/>
        <v>3.7600000000000001E-2</v>
      </c>
      <c r="BV16">
        <f t="shared" si="6"/>
        <v>2.8199999999999999E-2</v>
      </c>
      <c r="BW16">
        <f t="shared" si="6"/>
        <v>2.8599999999999997E-2</v>
      </c>
      <c r="BX16">
        <f t="shared" si="6"/>
        <v>3.3200000000000007E-2</v>
      </c>
      <c r="BY16">
        <f t="shared" si="6"/>
        <v>3.2799999999999996E-2</v>
      </c>
      <c r="BZ16">
        <f t="shared" si="6"/>
        <v>3.6199999999999996E-2</v>
      </c>
      <c r="CA16">
        <f t="shared" si="6"/>
        <v>3.3600000000000005E-2</v>
      </c>
      <c r="CB16">
        <f t="shared" si="6"/>
        <v>2.92E-2</v>
      </c>
      <c r="CC16">
        <f t="shared" si="6"/>
        <v>3.0800000000000001E-2</v>
      </c>
      <c r="CE16">
        <v>0.98</v>
      </c>
      <c r="CF16">
        <f t="shared" si="7"/>
        <v>3.4800000000000005E-2</v>
      </c>
      <c r="CG16">
        <f t="shared" si="7"/>
        <v>2.6199999999999998E-2</v>
      </c>
      <c r="CH16">
        <f t="shared" si="7"/>
        <v>3.0799999999999998E-2</v>
      </c>
      <c r="CI16">
        <f t="shared" si="7"/>
        <v>3.0799999999999998E-2</v>
      </c>
      <c r="CJ16">
        <f t="shared" si="7"/>
        <v>2.58E-2</v>
      </c>
      <c r="CK16">
        <f t="shared" si="7"/>
        <v>3.0799999999999998E-2</v>
      </c>
      <c r="CL16">
        <f t="shared" si="7"/>
        <v>3.3799999999999997E-2</v>
      </c>
      <c r="CM16">
        <f t="shared" si="7"/>
        <v>2.8799999999999999E-2</v>
      </c>
      <c r="CN16">
        <f t="shared" si="7"/>
        <v>2.6800000000000001E-2</v>
      </c>
      <c r="CP16">
        <v>0.98</v>
      </c>
      <c r="CQ16">
        <f t="shared" si="8"/>
        <v>0.52</v>
      </c>
      <c r="CR16">
        <f t="shared" si="8"/>
        <v>0.52</v>
      </c>
      <c r="CS16">
        <f t="shared" si="8"/>
        <v>0.18200000000000002</v>
      </c>
      <c r="CT16">
        <f t="shared" si="8"/>
        <v>0.52</v>
      </c>
      <c r="CU16">
        <f t="shared" si="8"/>
        <v>0.84199999999999997</v>
      </c>
      <c r="CV16">
        <f t="shared" si="8"/>
        <v>0.72599999999999998</v>
      </c>
      <c r="CW16">
        <f t="shared" si="8"/>
        <v>0.30599999999999999</v>
      </c>
      <c r="CX16">
        <f t="shared" si="8"/>
        <v>0.35000000000000003</v>
      </c>
      <c r="CY16">
        <f t="shared" si="8"/>
        <v>0.68600000000000005</v>
      </c>
      <c r="DA16">
        <v>0.98</v>
      </c>
      <c r="DB16">
        <f t="shared" si="9"/>
        <v>0.48</v>
      </c>
      <c r="DC16">
        <f t="shared" si="9"/>
        <v>0.48</v>
      </c>
      <c r="DD16">
        <f t="shared" si="9"/>
        <v>0.81799999999999995</v>
      </c>
      <c r="DE16">
        <f t="shared" si="9"/>
        <v>0.48</v>
      </c>
      <c r="DF16">
        <f t="shared" si="9"/>
        <v>0.158</v>
      </c>
      <c r="DG16">
        <f t="shared" si="9"/>
        <v>0.27399999999999997</v>
      </c>
      <c r="DH16">
        <f t="shared" si="9"/>
        <v>0.69399999999999995</v>
      </c>
      <c r="DI16">
        <f t="shared" si="9"/>
        <v>0.65</v>
      </c>
      <c r="DJ16">
        <f t="shared" si="9"/>
        <v>0.314</v>
      </c>
    </row>
    <row r="17" spans="2:114" x14ac:dyDescent="0.25">
      <c r="F17" s="15" t="s">
        <v>12</v>
      </c>
      <c r="G17">
        <f>G15+G16</f>
        <v>180</v>
      </c>
      <c r="H17" t="s">
        <v>6</v>
      </c>
      <c r="AB17">
        <v>0.97</v>
      </c>
      <c r="AC17" s="21">
        <v>0</v>
      </c>
      <c r="AD17">
        <f>AD16+(AD$19-AD$14)/5</f>
        <v>4.8000000000000001E-2</v>
      </c>
      <c r="AE17" s="21">
        <v>0</v>
      </c>
      <c r="AF17">
        <f t="shared" si="0"/>
        <v>5.3000000000000005E-2</v>
      </c>
      <c r="AG17">
        <f t="shared" si="0"/>
        <v>7.7399999999999983E-2</v>
      </c>
      <c r="AH17">
        <f t="shared" si="0"/>
        <v>7.3399999999999979E-2</v>
      </c>
      <c r="AI17" s="21">
        <v>0</v>
      </c>
      <c r="AJ17">
        <f t="shared" si="1"/>
        <v>3.6000000000000004E-2</v>
      </c>
      <c r="AK17">
        <f t="shared" si="1"/>
        <v>6.3399999999999998E-2</v>
      </c>
      <c r="AM17">
        <v>0.97</v>
      </c>
      <c r="AN17">
        <v>0</v>
      </c>
      <c r="AO17">
        <f t="shared" si="2"/>
        <v>4.2599999999999992E-2</v>
      </c>
      <c r="AP17">
        <f t="shared" si="2"/>
        <v>7.3600000000000013E-2</v>
      </c>
      <c r="AQ17">
        <f t="shared" si="2"/>
        <v>4.7E-2</v>
      </c>
      <c r="AR17" s="24">
        <v>0</v>
      </c>
      <c r="AS17" s="24">
        <v>0</v>
      </c>
      <c r="AT17">
        <f t="shared" si="3"/>
        <v>6.8600000000000008E-2</v>
      </c>
      <c r="AU17">
        <f t="shared" si="3"/>
        <v>5.7999999999999996E-2</v>
      </c>
      <c r="AV17">
        <f t="shared" si="3"/>
        <v>3.0599999999999999E-2</v>
      </c>
      <c r="AX17">
        <v>0.97</v>
      </c>
      <c r="AY17">
        <f t="shared" si="4"/>
        <v>3.8400000000000004E-2</v>
      </c>
      <c r="AZ17">
        <f t="shared" si="4"/>
        <v>1.9200000000000002E-2</v>
      </c>
      <c r="BA17">
        <f t="shared" si="4"/>
        <v>1.9799999999999998E-2</v>
      </c>
      <c r="BB17">
        <f t="shared" si="4"/>
        <v>2.8799999999999999E-2</v>
      </c>
      <c r="BC17">
        <f t="shared" si="4"/>
        <v>2.7599999999999996E-2</v>
      </c>
      <c r="BD17">
        <f t="shared" si="4"/>
        <v>3.4799999999999991E-2</v>
      </c>
      <c r="BE17">
        <f t="shared" si="4"/>
        <v>2.9399999999999996E-2</v>
      </c>
      <c r="BF17">
        <f t="shared" si="4"/>
        <v>2.1200000000000004E-2</v>
      </c>
      <c r="BG17">
        <f t="shared" si="4"/>
        <v>2.3599999999999996E-2</v>
      </c>
      <c r="BI17">
        <v>0.97</v>
      </c>
      <c r="BJ17">
        <f t="shared" si="5"/>
        <v>3.4200000000000008E-2</v>
      </c>
      <c r="BK17">
        <f t="shared" si="5"/>
        <v>1.6799999999999995E-2</v>
      </c>
      <c r="BL17">
        <f t="shared" si="5"/>
        <v>2.5799999999999997E-2</v>
      </c>
      <c r="BM17">
        <f t="shared" si="5"/>
        <v>2.52E-2</v>
      </c>
      <c r="BN17">
        <f t="shared" si="5"/>
        <v>1.6199999999999999E-2</v>
      </c>
      <c r="BO17">
        <f t="shared" si="5"/>
        <v>2.52E-2</v>
      </c>
      <c r="BP17">
        <f t="shared" si="5"/>
        <v>3.1800000000000009E-2</v>
      </c>
      <c r="BQ17">
        <f t="shared" si="5"/>
        <v>2.1799999999999996E-2</v>
      </c>
      <c r="BR17">
        <f t="shared" si="5"/>
        <v>1.8200000000000001E-2</v>
      </c>
      <c r="BT17">
        <v>0.97</v>
      </c>
      <c r="BU17">
        <f t="shared" si="6"/>
        <v>3.8400000000000004E-2</v>
      </c>
      <c r="BV17">
        <f t="shared" si="6"/>
        <v>2.8799999999999999E-2</v>
      </c>
      <c r="BW17">
        <f t="shared" si="6"/>
        <v>2.9399999999999996E-2</v>
      </c>
      <c r="BX17">
        <f t="shared" si="6"/>
        <v>3.3800000000000011E-2</v>
      </c>
      <c r="BY17">
        <f t="shared" si="6"/>
        <v>3.3199999999999993E-2</v>
      </c>
      <c r="BZ17">
        <f t="shared" si="6"/>
        <v>3.6799999999999992E-2</v>
      </c>
      <c r="CA17">
        <f t="shared" si="6"/>
        <v>3.4400000000000007E-2</v>
      </c>
      <c r="CB17">
        <f t="shared" si="6"/>
        <v>2.98E-2</v>
      </c>
      <c r="CC17">
        <f t="shared" si="6"/>
        <v>3.1200000000000002E-2</v>
      </c>
      <c r="CE17">
        <v>0.97</v>
      </c>
      <c r="CF17">
        <f t="shared" si="7"/>
        <v>3.4200000000000008E-2</v>
      </c>
      <c r="CG17">
        <f t="shared" si="7"/>
        <v>2.5799999999999997E-2</v>
      </c>
      <c r="CH17">
        <f t="shared" si="7"/>
        <v>3.0199999999999998E-2</v>
      </c>
      <c r="CI17">
        <f t="shared" si="7"/>
        <v>3.0199999999999998E-2</v>
      </c>
      <c r="CJ17">
        <f t="shared" si="7"/>
        <v>2.52E-2</v>
      </c>
      <c r="CK17">
        <f t="shared" si="7"/>
        <v>3.0199999999999998E-2</v>
      </c>
      <c r="CL17">
        <f t="shared" si="7"/>
        <v>3.3199999999999993E-2</v>
      </c>
      <c r="CM17">
        <f t="shared" si="7"/>
        <v>2.8199999999999999E-2</v>
      </c>
      <c r="CN17">
        <f t="shared" si="7"/>
        <v>2.6200000000000001E-2</v>
      </c>
      <c r="CP17">
        <v>0.97</v>
      </c>
      <c r="CQ17">
        <f t="shared" si="8"/>
        <v>0.53</v>
      </c>
      <c r="CR17">
        <f t="shared" si="8"/>
        <v>0.53</v>
      </c>
      <c r="CS17">
        <f t="shared" si="8"/>
        <v>0.18800000000000003</v>
      </c>
      <c r="CT17">
        <f t="shared" si="8"/>
        <v>0.53</v>
      </c>
      <c r="CU17">
        <f t="shared" si="8"/>
        <v>0.84799999999999998</v>
      </c>
      <c r="CV17">
        <f t="shared" si="8"/>
        <v>0.73399999999999999</v>
      </c>
      <c r="CW17">
        <f t="shared" si="8"/>
        <v>0.314</v>
      </c>
      <c r="CX17">
        <f t="shared" si="8"/>
        <v>0.36000000000000004</v>
      </c>
      <c r="CY17">
        <f t="shared" si="8"/>
        <v>0.69400000000000006</v>
      </c>
      <c r="DA17">
        <v>0.97</v>
      </c>
      <c r="DB17">
        <f t="shared" si="9"/>
        <v>0.47</v>
      </c>
      <c r="DC17">
        <f t="shared" si="9"/>
        <v>0.47</v>
      </c>
      <c r="DD17">
        <f t="shared" si="9"/>
        <v>0.81199999999999994</v>
      </c>
      <c r="DE17">
        <f t="shared" si="9"/>
        <v>0.47</v>
      </c>
      <c r="DF17">
        <f t="shared" si="9"/>
        <v>0.152</v>
      </c>
      <c r="DG17">
        <f t="shared" si="9"/>
        <v>0.26599999999999996</v>
      </c>
      <c r="DH17">
        <f t="shared" si="9"/>
        <v>0.68599999999999994</v>
      </c>
      <c r="DI17">
        <f t="shared" si="9"/>
        <v>0.64</v>
      </c>
      <c r="DJ17">
        <f t="shared" si="9"/>
        <v>0.30599999999999999</v>
      </c>
    </row>
    <row r="18" spans="2:114" x14ac:dyDescent="0.25">
      <c r="F18" t="s">
        <v>13</v>
      </c>
      <c r="G18">
        <f>ROUND(G7/G8,2)</f>
        <v>0.8</v>
      </c>
      <c r="J18" t="s">
        <v>93</v>
      </c>
      <c r="K18" s="1" t="s">
        <v>99</v>
      </c>
      <c r="L18" s="1"/>
      <c r="M18" s="1"/>
      <c r="N18">
        <f>MATCH(K18,AC13:AK13,0)</f>
        <v>4</v>
      </c>
      <c r="AB18">
        <v>0.96</v>
      </c>
      <c r="AC18" s="21">
        <v>0</v>
      </c>
      <c r="AD18">
        <f>AD17+(AD$19-AD$14)/5</f>
        <v>4.9000000000000002E-2</v>
      </c>
      <c r="AE18" s="21">
        <v>0</v>
      </c>
      <c r="AF18">
        <f t="shared" si="0"/>
        <v>5.4000000000000006E-2</v>
      </c>
      <c r="AG18">
        <f t="shared" si="0"/>
        <v>7.8199999999999978E-2</v>
      </c>
      <c r="AH18">
        <f t="shared" si="0"/>
        <v>7.4199999999999974E-2</v>
      </c>
      <c r="AI18" s="21">
        <v>0</v>
      </c>
      <c r="AJ18">
        <f t="shared" si="1"/>
        <v>3.7000000000000005E-2</v>
      </c>
      <c r="AK18">
        <f t="shared" si="1"/>
        <v>6.4199999999999993E-2</v>
      </c>
      <c r="AM18">
        <v>0.96</v>
      </c>
      <c r="AN18">
        <v>0</v>
      </c>
      <c r="AO18">
        <f t="shared" si="2"/>
        <v>4.179999999999999E-2</v>
      </c>
      <c r="AP18">
        <f t="shared" si="2"/>
        <v>7.2800000000000017E-2</v>
      </c>
      <c r="AQ18">
        <f t="shared" si="2"/>
        <v>4.5999999999999999E-2</v>
      </c>
      <c r="AR18" s="24">
        <v>0</v>
      </c>
      <c r="AS18" s="24">
        <v>0</v>
      </c>
      <c r="AT18">
        <f t="shared" si="3"/>
        <v>6.7800000000000013E-2</v>
      </c>
      <c r="AU18">
        <f t="shared" si="3"/>
        <v>5.6999999999999995E-2</v>
      </c>
      <c r="AV18">
        <f t="shared" si="3"/>
        <v>2.98E-2</v>
      </c>
      <c r="AX18">
        <v>0.96</v>
      </c>
      <c r="AY18">
        <f t="shared" si="4"/>
        <v>3.9200000000000006E-2</v>
      </c>
      <c r="AZ18">
        <f t="shared" si="4"/>
        <v>1.9600000000000003E-2</v>
      </c>
      <c r="BA18">
        <f t="shared" si="4"/>
        <v>2.0399999999999998E-2</v>
      </c>
      <c r="BB18">
        <f t="shared" si="4"/>
        <v>2.9399999999999999E-2</v>
      </c>
      <c r="BC18">
        <f t="shared" si="4"/>
        <v>2.7799999999999995E-2</v>
      </c>
      <c r="BD18">
        <f t="shared" si="4"/>
        <v>3.5399999999999987E-2</v>
      </c>
      <c r="BE18">
        <f t="shared" si="4"/>
        <v>3.0199999999999994E-2</v>
      </c>
      <c r="BF18">
        <f t="shared" si="4"/>
        <v>2.1600000000000005E-2</v>
      </c>
      <c r="BG18">
        <f t="shared" si="4"/>
        <v>2.3799999999999995E-2</v>
      </c>
      <c r="BI18">
        <v>0.96</v>
      </c>
      <c r="BJ18">
        <f t="shared" si="5"/>
        <v>3.3600000000000012E-2</v>
      </c>
      <c r="BK18">
        <f t="shared" si="5"/>
        <v>1.6399999999999994E-2</v>
      </c>
      <c r="BL18">
        <f t="shared" si="5"/>
        <v>2.5399999999999995E-2</v>
      </c>
      <c r="BM18">
        <f t="shared" si="5"/>
        <v>2.46E-2</v>
      </c>
      <c r="BN18">
        <f t="shared" si="5"/>
        <v>1.5599999999999999E-2</v>
      </c>
      <c r="BO18">
        <f t="shared" si="5"/>
        <v>2.46E-2</v>
      </c>
      <c r="BP18">
        <f t="shared" si="5"/>
        <v>3.1400000000000011E-2</v>
      </c>
      <c r="BQ18">
        <f t="shared" si="5"/>
        <v>2.1399999999999995E-2</v>
      </c>
      <c r="BR18">
        <f t="shared" si="5"/>
        <v>1.7600000000000001E-2</v>
      </c>
      <c r="BT18">
        <v>0.96</v>
      </c>
      <c r="BU18">
        <f t="shared" si="6"/>
        <v>3.9200000000000006E-2</v>
      </c>
      <c r="BV18">
        <f t="shared" si="6"/>
        <v>2.9399999999999999E-2</v>
      </c>
      <c r="BW18">
        <f t="shared" si="6"/>
        <v>3.0199999999999994E-2</v>
      </c>
      <c r="BX18">
        <f t="shared" si="6"/>
        <v>3.4400000000000014E-2</v>
      </c>
      <c r="BY18">
        <f t="shared" si="6"/>
        <v>3.3599999999999991E-2</v>
      </c>
      <c r="BZ18">
        <f t="shared" si="6"/>
        <v>3.7399999999999989E-2</v>
      </c>
      <c r="CA18">
        <f t="shared" si="6"/>
        <v>3.5200000000000009E-2</v>
      </c>
      <c r="CB18">
        <f t="shared" si="6"/>
        <v>3.04E-2</v>
      </c>
      <c r="CC18">
        <f t="shared" si="6"/>
        <v>3.1600000000000003E-2</v>
      </c>
      <c r="CE18">
        <v>0.96</v>
      </c>
      <c r="CF18">
        <f t="shared" si="7"/>
        <v>3.3600000000000012E-2</v>
      </c>
      <c r="CG18">
        <f t="shared" si="7"/>
        <v>2.5399999999999995E-2</v>
      </c>
      <c r="CH18">
        <f t="shared" si="7"/>
        <v>2.9599999999999998E-2</v>
      </c>
      <c r="CI18">
        <f t="shared" si="7"/>
        <v>2.9599999999999998E-2</v>
      </c>
      <c r="CJ18">
        <f t="shared" si="7"/>
        <v>2.46E-2</v>
      </c>
      <c r="CK18">
        <f t="shared" si="7"/>
        <v>2.9599999999999998E-2</v>
      </c>
      <c r="CL18">
        <f t="shared" si="7"/>
        <v>3.259999999999999E-2</v>
      </c>
      <c r="CM18">
        <f t="shared" si="7"/>
        <v>2.76E-2</v>
      </c>
      <c r="CN18">
        <f t="shared" si="7"/>
        <v>2.5600000000000001E-2</v>
      </c>
      <c r="CP18">
        <v>0.96</v>
      </c>
      <c r="CQ18">
        <f t="shared" si="8"/>
        <v>0.54</v>
      </c>
      <c r="CR18">
        <f t="shared" si="8"/>
        <v>0.54</v>
      </c>
      <c r="CS18">
        <f t="shared" si="8"/>
        <v>0.19400000000000003</v>
      </c>
      <c r="CT18">
        <f t="shared" si="8"/>
        <v>0.54</v>
      </c>
      <c r="CU18">
        <f t="shared" si="8"/>
        <v>0.85399999999999998</v>
      </c>
      <c r="CV18">
        <f t="shared" si="8"/>
        <v>0.74199999999999999</v>
      </c>
      <c r="CW18">
        <f t="shared" si="8"/>
        <v>0.32200000000000001</v>
      </c>
      <c r="CX18">
        <f t="shared" si="8"/>
        <v>0.37000000000000005</v>
      </c>
      <c r="CY18">
        <f t="shared" si="8"/>
        <v>0.70200000000000007</v>
      </c>
      <c r="DA18">
        <v>0.96</v>
      </c>
      <c r="DB18">
        <f t="shared" si="9"/>
        <v>0.45999999999999996</v>
      </c>
      <c r="DC18">
        <f t="shared" si="9"/>
        <v>0.45999999999999996</v>
      </c>
      <c r="DD18">
        <f t="shared" si="9"/>
        <v>0.80599999999999994</v>
      </c>
      <c r="DE18">
        <f t="shared" si="9"/>
        <v>0.45999999999999996</v>
      </c>
      <c r="DF18">
        <f t="shared" si="9"/>
        <v>0.14599999999999999</v>
      </c>
      <c r="DG18">
        <f t="shared" si="9"/>
        <v>0.25799999999999995</v>
      </c>
      <c r="DH18">
        <f t="shared" si="9"/>
        <v>0.67799999999999994</v>
      </c>
      <c r="DI18">
        <f t="shared" si="9"/>
        <v>0.63</v>
      </c>
      <c r="DJ18">
        <f t="shared" si="9"/>
        <v>0.29799999999999999</v>
      </c>
    </row>
    <row r="19" spans="2:114" x14ac:dyDescent="0.25">
      <c r="K19" t="s">
        <v>120</v>
      </c>
      <c r="AB19">
        <v>0.95</v>
      </c>
      <c r="AC19" s="21">
        <v>0</v>
      </c>
      <c r="AD19" s="23">
        <v>0.05</v>
      </c>
      <c r="AE19" s="21">
        <v>0</v>
      </c>
      <c r="AF19" s="23">
        <v>5.5E-2</v>
      </c>
      <c r="AG19" s="23">
        <v>7.9000000000000001E-2</v>
      </c>
      <c r="AH19" s="23">
        <v>7.4999999999999997E-2</v>
      </c>
      <c r="AI19" s="21">
        <v>0</v>
      </c>
      <c r="AJ19" s="23">
        <v>3.7999999999999999E-2</v>
      </c>
      <c r="AK19" s="23">
        <v>6.5000000000000002E-2</v>
      </c>
      <c r="AM19">
        <v>0.95</v>
      </c>
      <c r="AN19">
        <v>0</v>
      </c>
      <c r="AO19" s="24">
        <v>4.1000000000000002E-2</v>
      </c>
      <c r="AP19" s="24">
        <v>7.1999999999999995E-2</v>
      </c>
      <c r="AQ19" s="24">
        <v>4.4999999999999998E-2</v>
      </c>
      <c r="AR19" s="24">
        <v>0</v>
      </c>
      <c r="AS19" s="24">
        <v>0</v>
      </c>
      <c r="AT19" s="24">
        <v>6.7000000000000004E-2</v>
      </c>
      <c r="AU19" s="24">
        <v>5.6000000000000001E-2</v>
      </c>
      <c r="AV19" s="24">
        <v>2.9000000000000001E-2</v>
      </c>
      <c r="AX19">
        <v>0.95</v>
      </c>
      <c r="AY19" s="24">
        <v>0.04</v>
      </c>
      <c r="AZ19" s="24">
        <v>0.02</v>
      </c>
      <c r="BA19" s="24">
        <v>2.1000000000000001E-2</v>
      </c>
      <c r="BB19" s="24">
        <v>0.03</v>
      </c>
      <c r="BC19" s="24">
        <v>2.8000000000000001E-2</v>
      </c>
      <c r="BD19" s="24">
        <v>3.5999999999999997E-2</v>
      </c>
      <c r="BE19" s="24">
        <v>3.1E-2</v>
      </c>
      <c r="BF19" s="24">
        <v>2.1999999999999999E-2</v>
      </c>
      <c r="BG19" s="24">
        <v>2.4E-2</v>
      </c>
      <c r="BI19">
        <v>0.95</v>
      </c>
      <c r="BJ19" s="24">
        <v>3.3000000000000002E-2</v>
      </c>
      <c r="BK19" s="24">
        <v>1.6E-2</v>
      </c>
      <c r="BL19" s="24">
        <v>2.5000000000000001E-2</v>
      </c>
      <c r="BM19" s="24">
        <v>2.4E-2</v>
      </c>
      <c r="BN19" s="24">
        <v>1.4999999999999999E-2</v>
      </c>
      <c r="BO19" s="24">
        <v>2.4E-2</v>
      </c>
      <c r="BP19" s="24">
        <v>3.1E-2</v>
      </c>
      <c r="BQ19" s="24">
        <v>2.1000000000000001E-2</v>
      </c>
      <c r="BR19" s="24">
        <v>1.7000000000000001E-2</v>
      </c>
      <c r="BT19">
        <v>0.95</v>
      </c>
      <c r="BU19" s="24">
        <v>0.04</v>
      </c>
      <c r="BV19" s="24">
        <v>0.03</v>
      </c>
      <c r="BW19" s="24">
        <v>3.1E-2</v>
      </c>
      <c r="BX19" s="24">
        <v>3.5000000000000003E-2</v>
      </c>
      <c r="BY19" s="24">
        <v>3.4000000000000002E-2</v>
      </c>
      <c r="BZ19" s="24">
        <v>3.7999999999999999E-2</v>
      </c>
      <c r="CA19" s="24">
        <v>3.5999999999999997E-2</v>
      </c>
      <c r="CB19" s="24">
        <v>3.1E-2</v>
      </c>
      <c r="CC19" s="24">
        <v>3.2000000000000001E-2</v>
      </c>
      <c r="CE19">
        <v>0.95</v>
      </c>
      <c r="CF19" s="24">
        <v>3.3000000000000002E-2</v>
      </c>
      <c r="CG19" s="24">
        <v>2.5000000000000001E-2</v>
      </c>
      <c r="CH19" s="24">
        <v>2.9000000000000001E-2</v>
      </c>
      <c r="CI19" s="24">
        <v>2.9000000000000001E-2</v>
      </c>
      <c r="CJ19" s="24">
        <v>2.4E-2</v>
      </c>
      <c r="CK19" s="24">
        <v>2.9000000000000001E-2</v>
      </c>
      <c r="CL19" s="24">
        <v>3.2000000000000001E-2</v>
      </c>
      <c r="CM19" s="24">
        <v>2.7E-2</v>
      </c>
      <c r="CN19" s="24">
        <v>2.5000000000000001E-2</v>
      </c>
      <c r="CP19">
        <v>0.95</v>
      </c>
      <c r="CQ19" s="24">
        <v>0.55000000000000004</v>
      </c>
      <c r="CR19" s="24">
        <v>0.55000000000000004</v>
      </c>
      <c r="CS19" s="24">
        <v>0.2</v>
      </c>
      <c r="CT19" s="24">
        <v>0.55000000000000004</v>
      </c>
      <c r="CU19" s="24">
        <v>0.86</v>
      </c>
      <c r="CV19" s="24">
        <v>0.75</v>
      </c>
      <c r="CW19" s="24">
        <v>0.33</v>
      </c>
      <c r="CX19" s="24">
        <v>0.38</v>
      </c>
      <c r="CY19" s="24">
        <v>0.71</v>
      </c>
      <c r="DA19">
        <v>0.95</v>
      </c>
      <c r="DB19" s="24">
        <v>0.45</v>
      </c>
      <c r="DC19" s="24">
        <v>0.45</v>
      </c>
      <c r="DD19" s="24">
        <v>0.8</v>
      </c>
      <c r="DE19" s="24">
        <v>0.45</v>
      </c>
      <c r="DF19" s="24">
        <v>0.14000000000000001</v>
      </c>
      <c r="DG19" s="24">
        <v>0.25</v>
      </c>
      <c r="DH19" s="24">
        <v>0.67</v>
      </c>
      <c r="DI19" s="24">
        <v>0.62</v>
      </c>
      <c r="DJ19" s="24">
        <v>0.28999999999999998</v>
      </c>
    </row>
    <row r="20" spans="2:114" x14ac:dyDescent="0.25">
      <c r="B20" s="8" t="s">
        <v>58</v>
      </c>
      <c r="AB20">
        <v>0.94</v>
      </c>
      <c r="AC20" s="21">
        <v>0</v>
      </c>
      <c r="AD20">
        <f>AD19+(AD$24-AD$19)/5</f>
        <v>5.1000000000000004E-2</v>
      </c>
      <c r="AE20" s="21">
        <v>0</v>
      </c>
      <c r="AF20">
        <f t="shared" ref="AF20:AH23" si="10">AF19+(AF$24-AF$19)/5</f>
        <v>5.6000000000000001E-2</v>
      </c>
      <c r="AG20">
        <f t="shared" si="10"/>
        <v>7.9200000000000007E-2</v>
      </c>
      <c r="AH20">
        <f t="shared" si="10"/>
        <v>7.5799999999999992E-2</v>
      </c>
      <c r="AI20" s="21">
        <v>0</v>
      </c>
      <c r="AJ20">
        <f t="shared" ref="AJ20:AK23" si="11">AJ19+(AJ$24-AJ$19)/5</f>
        <v>3.9E-2</v>
      </c>
      <c r="AK20">
        <f t="shared" si="11"/>
        <v>6.5600000000000006E-2</v>
      </c>
      <c r="AM20">
        <v>0.94</v>
      </c>
      <c r="AN20">
        <v>0</v>
      </c>
      <c r="AO20">
        <f t="shared" ref="AO20:AQ23" si="12">AO19+(AO$24-AO$19)/5</f>
        <v>4.02E-2</v>
      </c>
      <c r="AP20">
        <f t="shared" si="12"/>
        <v>7.1599999999999997E-2</v>
      </c>
      <c r="AQ20">
        <f t="shared" si="12"/>
        <v>4.3999999999999997E-2</v>
      </c>
      <c r="AR20" s="24">
        <v>0</v>
      </c>
      <c r="AS20" s="24">
        <v>0</v>
      </c>
      <c r="AT20">
        <f t="shared" ref="AT20:AV23" si="13">AT19+(AT$24-AT$19)/5</f>
        <v>6.6000000000000003E-2</v>
      </c>
      <c r="AU20">
        <f t="shared" si="13"/>
        <v>5.5199999999999999E-2</v>
      </c>
      <c r="AV20">
        <f t="shared" si="13"/>
        <v>2.8200000000000003E-2</v>
      </c>
      <c r="AX20">
        <v>0.94</v>
      </c>
      <c r="AY20">
        <f t="shared" ref="AY20:BG23" si="14">AY19+(AY$24-AY$19)/5</f>
        <v>4.1000000000000002E-2</v>
      </c>
      <c r="AZ20">
        <f t="shared" si="14"/>
        <v>2.0400000000000001E-2</v>
      </c>
      <c r="BA20">
        <f t="shared" si="14"/>
        <v>2.18E-2</v>
      </c>
      <c r="BB20">
        <f t="shared" si="14"/>
        <v>3.0599999999999999E-2</v>
      </c>
      <c r="BC20">
        <f t="shared" si="14"/>
        <v>2.8199999999999999E-2</v>
      </c>
      <c r="BD20">
        <f t="shared" si="14"/>
        <v>3.6600000000000001E-2</v>
      </c>
      <c r="BE20">
        <f t="shared" si="14"/>
        <v>3.1800000000000002E-2</v>
      </c>
      <c r="BF20">
        <f t="shared" si="14"/>
        <v>2.2599999999999999E-2</v>
      </c>
      <c r="BG20">
        <f t="shared" si="14"/>
        <v>2.4400000000000002E-2</v>
      </c>
      <c r="BI20">
        <v>0.94</v>
      </c>
      <c r="BJ20">
        <f t="shared" ref="BJ20:BR23" si="15">BJ19+(BJ$24-BJ$19)/5</f>
        <v>3.2199999999999999E-2</v>
      </c>
      <c r="BK20">
        <f t="shared" si="15"/>
        <v>1.5600000000000001E-2</v>
      </c>
      <c r="BL20">
        <f t="shared" si="15"/>
        <v>2.4800000000000003E-2</v>
      </c>
      <c r="BM20">
        <f t="shared" si="15"/>
        <v>2.3599999999999999E-2</v>
      </c>
      <c r="BN20">
        <f t="shared" si="15"/>
        <v>1.46E-2</v>
      </c>
      <c r="BO20">
        <f t="shared" si="15"/>
        <v>2.3400000000000001E-2</v>
      </c>
      <c r="BP20">
        <f t="shared" si="15"/>
        <v>3.04E-2</v>
      </c>
      <c r="BQ20">
        <f t="shared" si="15"/>
        <v>2.06E-2</v>
      </c>
      <c r="BR20">
        <f t="shared" si="15"/>
        <v>1.66E-2</v>
      </c>
      <c r="BT20">
        <v>0.94</v>
      </c>
      <c r="BU20">
        <f t="shared" ref="BU20:CC23" si="16">BU19+(BU$24-BU$19)/5</f>
        <v>4.1000000000000002E-2</v>
      </c>
      <c r="BV20">
        <f t="shared" si="16"/>
        <v>3.0800000000000001E-2</v>
      </c>
      <c r="BW20">
        <f t="shared" si="16"/>
        <v>3.1800000000000002E-2</v>
      </c>
      <c r="BX20">
        <f t="shared" si="16"/>
        <v>3.5800000000000005E-2</v>
      </c>
      <c r="BY20">
        <f t="shared" si="16"/>
        <v>3.4599999999999999E-2</v>
      </c>
      <c r="BZ20">
        <f t="shared" si="16"/>
        <v>3.8800000000000001E-2</v>
      </c>
      <c r="CA20">
        <f t="shared" si="16"/>
        <v>3.6799999999999999E-2</v>
      </c>
      <c r="CB20">
        <f t="shared" si="16"/>
        <v>3.1800000000000002E-2</v>
      </c>
      <c r="CC20">
        <f t="shared" si="16"/>
        <v>3.2800000000000003E-2</v>
      </c>
      <c r="CE20">
        <v>0.94</v>
      </c>
      <c r="CF20">
        <f t="shared" ref="CF20:CN23" si="17">CF19+(CF$24-CF$19)/5</f>
        <v>3.2199999999999999E-2</v>
      </c>
      <c r="CG20">
        <f t="shared" si="17"/>
        <v>2.4400000000000002E-2</v>
      </c>
      <c r="CH20">
        <f t="shared" si="17"/>
        <v>2.86E-2</v>
      </c>
      <c r="CI20">
        <f t="shared" si="17"/>
        <v>2.8400000000000002E-2</v>
      </c>
      <c r="CJ20">
        <f t="shared" si="17"/>
        <v>2.3400000000000001E-2</v>
      </c>
      <c r="CK20">
        <f t="shared" si="17"/>
        <v>2.8200000000000003E-2</v>
      </c>
      <c r="CL20">
        <f t="shared" si="17"/>
        <v>3.1399999999999997E-2</v>
      </c>
      <c r="CM20">
        <f t="shared" si="17"/>
        <v>2.64E-2</v>
      </c>
      <c r="CN20">
        <f t="shared" si="17"/>
        <v>2.4400000000000002E-2</v>
      </c>
      <c r="CP20">
        <v>0.94</v>
      </c>
      <c r="CQ20">
        <f t="shared" ref="CQ20:CY23" si="18">CQ19+(CQ$24-CQ$19)/5</f>
        <v>0.56000000000000005</v>
      </c>
      <c r="CR20">
        <f t="shared" si="18"/>
        <v>0.56000000000000005</v>
      </c>
      <c r="CS20">
        <f t="shared" si="18"/>
        <v>0.20600000000000002</v>
      </c>
      <c r="CT20">
        <f t="shared" si="18"/>
        <v>0.56000000000000005</v>
      </c>
      <c r="CU20">
        <f t="shared" si="18"/>
        <v>0.86399999999999999</v>
      </c>
      <c r="CV20">
        <f t="shared" si="18"/>
        <v>0.75800000000000001</v>
      </c>
      <c r="CW20">
        <f t="shared" si="18"/>
        <v>0.34</v>
      </c>
      <c r="CX20">
        <f t="shared" si="18"/>
        <v>0.39</v>
      </c>
      <c r="CY20">
        <f t="shared" si="18"/>
        <v>0.71799999999999997</v>
      </c>
      <c r="DA20">
        <v>0.94</v>
      </c>
      <c r="DB20">
        <f t="shared" ref="DB20:DJ23" si="19">DB19+(DB$24-DB$19)/5</f>
        <v>0.44</v>
      </c>
      <c r="DC20">
        <f t="shared" si="19"/>
        <v>0.44</v>
      </c>
      <c r="DD20">
        <f t="shared" si="19"/>
        <v>0.79400000000000004</v>
      </c>
      <c r="DE20">
        <f t="shared" si="19"/>
        <v>0.44</v>
      </c>
      <c r="DF20">
        <f t="shared" si="19"/>
        <v>0.13600000000000001</v>
      </c>
      <c r="DG20">
        <f t="shared" si="19"/>
        <v>0.24199999999999999</v>
      </c>
      <c r="DH20">
        <f t="shared" si="19"/>
        <v>0.66</v>
      </c>
      <c r="DI20">
        <f t="shared" si="19"/>
        <v>0.61</v>
      </c>
      <c r="DJ20">
        <f t="shared" si="19"/>
        <v>0.28199999999999997</v>
      </c>
    </row>
    <row r="21" spans="2:114" x14ac:dyDescent="0.25">
      <c r="D21" s="9" t="s">
        <v>47</v>
      </c>
      <c r="K21" s="9" t="s">
        <v>48</v>
      </c>
      <c r="R21" s="9"/>
      <c r="Y21" t="s">
        <v>86</v>
      </c>
      <c r="AB21">
        <v>0.93</v>
      </c>
      <c r="AC21" s="21">
        <v>0</v>
      </c>
      <c r="AD21">
        <f>AD20+(AD$24-AD$19)/5</f>
        <v>5.2000000000000005E-2</v>
      </c>
      <c r="AE21" s="21">
        <v>0</v>
      </c>
      <c r="AF21">
        <f t="shared" si="10"/>
        <v>5.7000000000000002E-2</v>
      </c>
      <c r="AG21">
        <f t="shared" si="10"/>
        <v>7.9400000000000012E-2</v>
      </c>
      <c r="AH21">
        <f t="shared" si="10"/>
        <v>7.6599999999999988E-2</v>
      </c>
      <c r="AI21" s="21">
        <v>0</v>
      </c>
      <c r="AJ21">
        <f t="shared" si="11"/>
        <v>0.04</v>
      </c>
      <c r="AK21">
        <f t="shared" si="11"/>
        <v>6.6200000000000009E-2</v>
      </c>
      <c r="AM21">
        <v>0.93</v>
      </c>
      <c r="AN21">
        <v>0</v>
      </c>
      <c r="AO21">
        <f t="shared" si="12"/>
        <v>3.9399999999999998E-2</v>
      </c>
      <c r="AP21">
        <f t="shared" si="12"/>
        <v>7.1199999999999999E-2</v>
      </c>
      <c r="AQ21">
        <f t="shared" si="12"/>
        <v>4.2999999999999997E-2</v>
      </c>
      <c r="AR21" s="24">
        <v>0</v>
      </c>
      <c r="AS21" s="24">
        <v>0</v>
      </c>
      <c r="AT21">
        <f t="shared" si="13"/>
        <v>6.5000000000000002E-2</v>
      </c>
      <c r="AU21">
        <f t="shared" si="13"/>
        <v>5.4399999999999997E-2</v>
      </c>
      <c r="AV21">
        <f t="shared" si="13"/>
        <v>2.7400000000000004E-2</v>
      </c>
      <c r="AX21">
        <v>0.93</v>
      </c>
      <c r="AY21">
        <f t="shared" si="14"/>
        <v>4.2000000000000003E-2</v>
      </c>
      <c r="AZ21">
        <f t="shared" si="14"/>
        <v>2.0800000000000003E-2</v>
      </c>
      <c r="BA21">
        <f t="shared" si="14"/>
        <v>2.2599999999999999E-2</v>
      </c>
      <c r="BB21">
        <f t="shared" si="14"/>
        <v>3.1199999999999999E-2</v>
      </c>
      <c r="BC21">
        <f t="shared" si="14"/>
        <v>2.8399999999999998E-2</v>
      </c>
      <c r="BD21">
        <f t="shared" si="14"/>
        <v>3.7200000000000004E-2</v>
      </c>
      <c r="BE21">
        <f t="shared" si="14"/>
        <v>3.2600000000000004E-2</v>
      </c>
      <c r="BF21">
        <f t="shared" si="14"/>
        <v>2.3199999999999998E-2</v>
      </c>
      <c r="BG21">
        <f t="shared" si="14"/>
        <v>2.4800000000000003E-2</v>
      </c>
      <c r="BI21">
        <v>0.93</v>
      </c>
      <c r="BJ21">
        <f t="shared" si="15"/>
        <v>3.1399999999999997E-2</v>
      </c>
      <c r="BK21">
        <f t="shared" si="15"/>
        <v>1.5200000000000002E-2</v>
      </c>
      <c r="BL21">
        <f t="shared" si="15"/>
        <v>2.4600000000000004E-2</v>
      </c>
      <c r="BM21">
        <f t="shared" si="15"/>
        <v>2.3199999999999998E-2</v>
      </c>
      <c r="BN21">
        <f t="shared" si="15"/>
        <v>1.4200000000000001E-2</v>
      </c>
      <c r="BO21">
        <f t="shared" si="15"/>
        <v>2.2800000000000001E-2</v>
      </c>
      <c r="BP21">
        <f t="shared" si="15"/>
        <v>2.98E-2</v>
      </c>
      <c r="BQ21">
        <f t="shared" si="15"/>
        <v>2.0199999999999999E-2</v>
      </c>
      <c r="BR21">
        <f t="shared" si="15"/>
        <v>1.6199999999999999E-2</v>
      </c>
      <c r="BT21">
        <v>0.93</v>
      </c>
      <c r="BU21">
        <f t="shared" si="16"/>
        <v>4.2000000000000003E-2</v>
      </c>
      <c r="BV21">
        <f t="shared" si="16"/>
        <v>3.1600000000000003E-2</v>
      </c>
      <c r="BW21">
        <f t="shared" si="16"/>
        <v>3.2600000000000004E-2</v>
      </c>
      <c r="BX21">
        <f t="shared" si="16"/>
        <v>3.6600000000000008E-2</v>
      </c>
      <c r="BY21">
        <f t="shared" si="16"/>
        <v>3.5199999999999995E-2</v>
      </c>
      <c r="BZ21">
        <f t="shared" si="16"/>
        <v>3.9600000000000003E-2</v>
      </c>
      <c r="CA21">
        <f t="shared" si="16"/>
        <v>3.7600000000000001E-2</v>
      </c>
      <c r="CB21">
        <f t="shared" si="16"/>
        <v>3.2600000000000004E-2</v>
      </c>
      <c r="CC21">
        <f t="shared" si="16"/>
        <v>3.3600000000000005E-2</v>
      </c>
      <c r="CE21">
        <v>0.93</v>
      </c>
      <c r="CF21">
        <f t="shared" si="17"/>
        <v>3.1399999999999997E-2</v>
      </c>
      <c r="CG21">
        <f t="shared" si="17"/>
        <v>2.3800000000000002E-2</v>
      </c>
      <c r="CH21">
        <f t="shared" si="17"/>
        <v>2.8199999999999999E-2</v>
      </c>
      <c r="CI21">
        <f t="shared" si="17"/>
        <v>2.7800000000000002E-2</v>
      </c>
      <c r="CJ21">
        <f t="shared" si="17"/>
        <v>2.2800000000000001E-2</v>
      </c>
      <c r="CK21">
        <f t="shared" si="17"/>
        <v>2.7400000000000004E-2</v>
      </c>
      <c r="CL21">
        <f t="shared" si="17"/>
        <v>3.0799999999999998E-2</v>
      </c>
      <c r="CM21">
        <f t="shared" si="17"/>
        <v>2.58E-2</v>
      </c>
      <c r="CN21">
        <f t="shared" si="17"/>
        <v>2.3800000000000002E-2</v>
      </c>
      <c r="CP21">
        <v>0.93</v>
      </c>
      <c r="CQ21">
        <f t="shared" si="18"/>
        <v>0.57000000000000006</v>
      </c>
      <c r="CR21">
        <f t="shared" si="18"/>
        <v>0.57000000000000006</v>
      </c>
      <c r="CS21">
        <f t="shared" si="18"/>
        <v>0.21200000000000002</v>
      </c>
      <c r="CT21">
        <f t="shared" si="18"/>
        <v>0.57000000000000006</v>
      </c>
      <c r="CU21">
        <f t="shared" si="18"/>
        <v>0.86799999999999999</v>
      </c>
      <c r="CV21">
        <f t="shared" si="18"/>
        <v>0.76600000000000001</v>
      </c>
      <c r="CW21">
        <f t="shared" si="18"/>
        <v>0.35000000000000003</v>
      </c>
      <c r="CX21">
        <f t="shared" si="18"/>
        <v>0.4</v>
      </c>
      <c r="CY21">
        <f t="shared" si="18"/>
        <v>0.72599999999999998</v>
      </c>
      <c r="DA21">
        <v>0.93</v>
      </c>
      <c r="DB21">
        <f t="shared" si="19"/>
        <v>0.43</v>
      </c>
      <c r="DC21">
        <f t="shared" si="19"/>
        <v>0.43</v>
      </c>
      <c r="DD21">
        <f t="shared" si="19"/>
        <v>0.78800000000000003</v>
      </c>
      <c r="DE21">
        <f t="shared" si="19"/>
        <v>0.43</v>
      </c>
      <c r="DF21">
        <f t="shared" si="19"/>
        <v>0.13200000000000001</v>
      </c>
      <c r="DG21">
        <f t="shared" si="19"/>
        <v>0.23399999999999999</v>
      </c>
      <c r="DH21">
        <f t="shared" si="19"/>
        <v>0.65</v>
      </c>
      <c r="DI21">
        <f t="shared" si="19"/>
        <v>0.6</v>
      </c>
      <c r="DJ21">
        <f t="shared" si="19"/>
        <v>0.27399999999999997</v>
      </c>
    </row>
    <row r="22" spans="2:114" x14ac:dyDescent="0.25">
      <c r="F22" t="s">
        <v>18</v>
      </c>
      <c r="G22">
        <f>VLOOKUP(G18,AB14:AK64,N18+1,FALSE)</f>
        <v>7.0999999999999994E-2</v>
      </c>
      <c r="Y22" t="s">
        <v>87</v>
      </c>
      <c r="AB22">
        <v>0.92</v>
      </c>
      <c r="AC22" s="21">
        <v>0</v>
      </c>
      <c r="AD22">
        <f>AD21+(AD$24-AD$19)/5</f>
        <v>5.3000000000000005E-2</v>
      </c>
      <c r="AE22" s="21">
        <v>0</v>
      </c>
      <c r="AF22">
        <f t="shared" si="10"/>
        <v>5.8000000000000003E-2</v>
      </c>
      <c r="AG22">
        <f t="shared" si="10"/>
        <v>7.9600000000000018E-2</v>
      </c>
      <c r="AH22">
        <f t="shared" si="10"/>
        <v>7.7399999999999983E-2</v>
      </c>
      <c r="AI22" s="21">
        <v>0</v>
      </c>
      <c r="AJ22">
        <f t="shared" si="11"/>
        <v>4.1000000000000002E-2</v>
      </c>
      <c r="AK22">
        <f t="shared" si="11"/>
        <v>6.6800000000000012E-2</v>
      </c>
      <c r="AM22">
        <v>0.92</v>
      </c>
      <c r="AN22">
        <v>0</v>
      </c>
      <c r="AO22">
        <f t="shared" si="12"/>
        <v>3.8599999999999995E-2</v>
      </c>
      <c r="AP22">
        <f t="shared" si="12"/>
        <v>7.0800000000000002E-2</v>
      </c>
      <c r="AQ22">
        <f t="shared" si="12"/>
        <v>4.1999999999999996E-2</v>
      </c>
      <c r="AR22" s="24">
        <v>0</v>
      </c>
      <c r="AS22" s="24">
        <v>0</v>
      </c>
      <c r="AT22">
        <f t="shared" si="13"/>
        <v>6.4000000000000001E-2</v>
      </c>
      <c r="AU22">
        <f t="shared" si="13"/>
        <v>5.3599999999999995E-2</v>
      </c>
      <c r="AV22">
        <f t="shared" si="13"/>
        <v>2.6600000000000006E-2</v>
      </c>
      <c r="AX22">
        <v>0.92</v>
      </c>
      <c r="AY22">
        <f t="shared" si="14"/>
        <v>4.3000000000000003E-2</v>
      </c>
      <c r="AZ22">
        <f t="shared" si="14"/>
        <v>2.1200000000000004E-2</v>
      </c>
      <c r="BA22">
        <f t="shared" si="14"/>
        <v>2.3399999999999997E-2</v>
      </c>
      <c r="BB22">
        <f t="shared" si="14"/>
        <v>3.1800000000000002E-2</v>
      </c>
      <c r="BC22">
        <f t="shared" si="14"/>
        <v>2.8599999999999997E-2</v>
      </c>
      <c r="BD22">
        <f t="shared" si="14"/>
        <v>3.7800000000000007E-2</v>
      </c>
      <c r="BE22">
        <f t="shared" si="14"/>
        <v>3.3400000000000006E-2</v>
      </c>
      <c r="BF22">
        <f t="shared" si="14"/>
        <v>2.3799999999999998E-2</v>
      </c>
      <c r="BG22">
        <f t="shared" si="14"/>
        <v>2.5200000000000004E-2</v>
      </c>
      <c r="BI22">
        <v>0.92</v>
      </c>
      <c r="BJ22">
        <f t="shared" si="15"/>
        <v>3.0599999999999999E-2</v>
      </c>
      <c r="BK22">
        <f t="shared" si="15"/>
        <v>1.4800000000000002E-2</v>
      </c>
      <c r="BL22">
        <f t="shared" si="15"/>
        <v>2.4400000000000005E-2</v>
      </c>
      <c r="BM22">
        <f t="shared" si="15"/>
        <v>2.2799999999999997E-2</v>
      </c>
      <c r="BN22">
        <f t="shared" si="15"/>
        <v>1.3800000000000002E-2</v>
      </c>
      <c r="BO22">
        <f t="shared" si="15"/>
        <v>2.2200000000000001E-2</v>
      </c>
      <c r="BP22">
        <f t="shared" si="15"/>
        <v>2.92E-2</v>
      </c>
      <c r="BQ22">
        <f t="shared" si="15"/>
        <v>1.9799999999999998E-2</v>
      </c>
      <c r="BR22">
        <f t="shared" si="15"/>
        <v>1.5799999999999998E-2</v>
      </c>
      <c r="BT22">
        <v>0.92</v>
      </c>
      <c r="BU22">
        <f t="shared" si="16"/>
        <v>4.3000000000000003E-2</v>
      </c>
      <c r="BV22">
        <f t="shared" si="16"/>
        <v>3.2400000000000005E-2</v>
      </c>
      <c r="BW22">
        <f t="shared" si="16"/>
        <v>3.3400000000000006E-2</v>
      </c>
      <c r="BX22">
        <f t="shared" si="16"/>
        <v>3.740000000000001E-2</v>
      </c>
      <c r="BY22">
        <f t="shared" si="16"/>
        <v>3.5799999999999992E-2</v>
      </c>
      <c r="BZ22">
        <f t="shared" si="16"/>
        <v>4.0400000000000005E-2</v>
      </c>
      <c r="CA22">
        <f t="shared" si="16"/>
        <v>3.8400000000000004E-2</v>
      </c>
      <c r="CB22">
        <f t="shared" si="16"/>
        <v>3.3400000000000006E-2</v>
      </c>
      <c r="CC22">
        <f t="shared" si="16"/>
        <v>3.4400000000000007E-2</v>
      </c>
      <c r="CE22">
        <v>0.92</v>
      </c>
      <c r="CF22">
        <f t="shared" si="17"/>
        <v>3.0599999999999999E-2</v>
      </c>
      <c r="CG22">
        <f t="shared" si="17"/>
        <v>2.3200000000000002E-2</v>
      </c>
      <c r="CH22">
        <f t="shared" si="17"/>
        <v>2.7799999999999998E-2</v>
      </c>
      <c r="CI22">
        <f t="shared" si="17"/>
        <v>2.7200000000000002E-2</v>
      </c>
      <c r="CJ22">
        <f t="shared" si="17"/>
        <v>2.2200000000000001E-2</v>
      </c>
      <c r="CK22">
        <f t="shared" si="17"/>
        <v>2.6600000000000006E-2</v>
      </c>
      <c r="CL22">
        <f t="shared" si="17"/>
        <v>3.0199999999999998E-2</v>
      </c>
      <c r="CM22">
        <f t="shared" si="17"/>
        <v>2.52E-2</v>
      </c>
      <c r="CN22">
        <f t="shared" si="17"/>
        <v>2.3200000000000002E-2</v>
      </c>
      <c r="CP22">
        <v>0.92</v>
      </c>
      <c r="CQ22">
        <f t="shared" si="18"/>
        <v>0.58000000000000007</v>
      </c>
      <c r="CR22">
        <f t="shared" si="18"/>
        <v>0.58000000000000007</v>
      </c>
      <c r="CS22">
        <f t="shared" si="18"/>
        <v>0.21800000000000003</v>
      </c>
      <c r="CT22">
        <f t="shared" si="18"/>
        <v>0.58000000000000007</v>
      </c>
      <c r="CU22">
        <f t="shared" si="18"/>
        <v>0.872</v>
      </c>
      <c r="CV22">
        <f t="shared" si="18"/>
        <v>0.77400000000000002</v>
      </c>
      <c r="CW22">
        <f t="shared" si="18"/>
        <v>0.36000000000000004</v>
      </c>
      <c r="CX22">
        <f t="shared" si="18"/>
        <v>0.41000000000000003</v>
      </c>
      <c r="CY22">
        <f t="shared" si="18"/>
        <v>0.73399999999999999</v>
      </c>
      <c r="DA22">
        <v>0.92</v>
      </c>
      <c r="DB22">
        <f t="shared" si="19"/>
        <v>0.42</v>
      </c>
      <c r="DC22">
        <f t="shared" si="19"/>
        <v>0.42</v>
      </c>
      <c r="DD22">
        <f t="shared" si="19"/>
        <v>0.78200000000000003</v>
      </c>
      <c r="DE22">
        <f t="shared" si="19"/>
        <v>0.42</v>
      </c>
      <c r="DF22">
        <f t="shared" si="19"/>
        <v>0.128</v>
      </c>
      <c r="DG22">
        <f t="shared" si="19"/>
        <v>0.22599999999999998</v>
      </c>
      <c r="DH22">
        <f t="shared" si="19"/>
        <v>0.64</v>
      </c>
      <c r="DI22">
        <f t="shared" si="19"/>
        <v>0.59</v>
      </c>
      <c r="DJ22">
        <f t="shared" si="19"/>
        <v>0.26599999999999996</v>
      </c>
    </row>
    <row r="23" spans="2:114" x14ac:dyDescent="0.25">
      <c r="F23" t="s">
        <v>19</v>
      </c>
      <c r="G23">
        <f>VLOOKUP(G18,AM14:AV64,N18+1,FALSE)</f>
        <v>2.9000000000000001E-2</v>
      </c>
      <c r="AB23">
        <v>0.91</v>
      </c>
      <c r="AC23" s="21">
        <v>0</v>
      </c>
      <c r="AD23">
        <f>AD22+(AD$24-AD$19)/5</f>
        <v>5.4000000000000006E-2</v>
      </c>
      <c r="AE23" s="21">
        <v>0</v>
      </c>
      <c r="AF23">
        <f t="shared" si="10"/>
        <v>5.9000000000000004E-2</v>
      </c>
      <c r="AG23">
        <f t="shared" si="10"/>
        <v>7.9800000000000024E-2</v>
      </c>
      <c r="AH23">
        <f t="shared" si="10"/>
        <v>7.8199999999999978E-2</v>
      </c>
      <c r="AI23" s="21">
        <v>0</v>
      </c>
      <c r="AJ23">
        <f t="shared" si="11"/>
        <v>4.2000000000000003E-2</v>
      </c>
      <c r="AK23">
        <f t="shared" si="11"/>
        <v>6.7400000000000015E-2</v>
      </c>
      <c r="AM23">
        <v>0.91</v>
      </c>
      <c r="AN23">
        <v>0</v>
      </c>
      <c r="AO23">
        <f t="shared" si="12"/>
        <v>3.7799999999999993E-2</v>
      </c>
      <c r="AP23">
        <f t="shared" si="12"/>
        <v>7.0400000000000004E-2</v>
      </c>
      <c r="AQ23">
        <f t="shared" si="12"/>
        <v>4.0999999999999995E-2</v>
      </c>
      <c r="AR23" s="24">
        <v>0</v>
      </c>
      <c r="AS23" s="24">
        <v>0</v>
      </c>
      <c r="AT23">
        <f t="shared" si="13"/>
        <v>6.3E-2</v>
      </c>
      <c r="AU23">
        <f t="shared" si="13"/>
        <v>5.2799999999999993E-2</v>
      </c>
      <c r="AV23">
        <f t="shared" si="13"/>
        <v>2.5800000000000007E-2</v>
      </c>
      <c r="AX23">
        <v>0.91</v>
      </c>
      <c r="AY23">
        <f t="shared" si="14"/>
        <v>4.4000000000000004E-2</v>
      </c>
      <c r="AZ23">
        <f t="shared" si="14"/>
        <v>2.1600000000000005E-2</v>
      </c>
      <c r="BA23">
        <f t="shared" si="14"/>
        <v>2.4199999999999996E-2</v>
      </c>
      <c r="BB23">
        <f t="shared" si="14"/>
        <v>3.2400000000000005E-2</v>
      </c>
      <c r="BC23">
        <f t="shared" si="14"/>
        <v>2.8799999999999996E-2</v>
      </c>
      <c r="BD23">
        <f t="shared" si="14"/>
        <v>3.8400000000000011E-2</v>
      </c>
      <c r="BE23">
        <f t="shared" si="14"/>
        <v>3.4200000000000008E-2</v>
      </c>
      <c r="BF23">
        <f t="shared" si="14"/>
        <v>2.4399999999999998E-2</v>
      </c>
      <c r="BG23">
        <f t="shared" si="14"/>
        <v>2.5600000000000005E-2</v>
      </c>
      <c r="BI23">
        <v>0.91</v>
      </c>
      <c r="BJ23">
        <f t="shared" si="15"/>
        <v>2.98E-2</v>
      </c>
      <c r="BK23">
        <f t="shared" si="15"/>
        <v>1.4400000000000003E-2</v>
      </c>
      <c r="BL23">
        <f t="shared" si="15"/>
        <v>2.4200000000000006E-2</v>
      </c>
      <c r="BM23">
        <f t="shared" si="15"/>
        <v>2.2399999999999996E-2</v>
      </c>
      <c r="BN23">
        <f t="shared" si="15"/>
        <v>1.3400000000000002E-2</v>
      </c>
      <c r="BO23">
        <f t="shared" si="15"/>
        <v>2.1600000000000001E-2</v>
      </c>
      <c r="BP23">
        <f t="shared" si="15"/>
        <v>2.86E-2</v>
      </c>
      <c r="BQ23">
        <f t="shared" si="15"/>
        <v>1.9399999999999997E-2</v>
      </c>
      <c r="BR23">
        <f t="shared" si="15"/>
        <v>1.5399999999999997E-2</v>
      </c>
      <c r="BT23">
        <v>0.91</v>
      </c>
      <c r="BU23">
        <f t="shared" si="16"/>
        <v>4.4000000000000004E-2</v>
      </c>
      <c r="BV23">
        <f t="shared" si="16"/>
        <v>3.3200000000000007E-2</v>
      </c>
      <c r="BW23">
        <f t="shared" si="16"/>
        <v>3.4200000000000008E-2</v>
      </c>
      <c r="BX23">
        <f t="shared" si="16"/>
        <v>3.8200000000000012E-2</v>
      </c>
      <c r="BY23">
        <f t="shared" si="16"/>
        <v>3.6399999999999988E-2</v>
      </c>
      <c r="BZ23">
        <f t="shared" si="16"/>
        <v>4.1200000000000007E-2</v>
      </c>
      <c r="CA23">
        <f t="shared" si="16"/>
        <v>3.9200000000000006E-2</v>
      </c>
      <c r="CB23">
        <f t="shared" si="16"/>
        <v>3.4200000000000008E-2</v>
      </c>
      <c r="CC23">
        <f t="shared" si="16"/>
        <v>3.5200000000000009E-2</v>
      </c>
      <c r="CE23">
        <v>0.91</v>
      </c>
      <c r="CF23">
        <f t="shared" si="17"/>
        <v>2.98E-2</v>
      </c>
      <c r="CG23">
        <f t="shared" si="17"/>
        <v>2.2600000000000002E-2</v>
      </c>
      <c r="CH23">
        <f t="shared" si="17"/>
        <v>2.7399999999999997E-2</v>
      </c>
      <c r="CI23">
        <f t="shared" si="17"/>
        <v>2.6600000000000002E-2</v>
      </c>
      <c r="CJ23">
        <f t="shared" si="17"/>
        <v>2.1600000000000001E-2</v>
      </c>
      <c r="CK23">
        <f t="shared" si="17"/>
        <v>2.5800000000000007E-2</v>
      </c>
      <c r="CL23">
        <f t="shared" si="17"/>
        <v>2.9599999999999998E-2</v>
      </c>
      <c r="CM23">
        <f t="shared" si="17"/>
        <v>2.46E-2</v>
      </c>
      <c r="CN23">
        <f t="shared" si="17"/>
        <v>2.2600000000000002E-2</v>
      </c>
      <c r="CP23">
        <v>0.91</v>
      </c>
      <c r="CQ23">
        <f t="shared" si="18"/>
        <v>0.59000000000000008</v>
      </c>
      <c r="CR23">
        <f t="shared" si="18"/>
        <v>0.59000000000000008</v>
      </c>
      <c r="CS23">
        <f t="shared" si="18"/>
        <v>0.22400000000000003</v>
      </c>
      <c r="CT23">
        <f t="shared" si="18"/>
        <v>0.59000000000000008</v>
      </c>
      <c r="CU23">
        <f t="shared" si="18"/>
        <v>0.876</v>
      </c>
      <c r="CV23">
        <f t="shared" si="18"/>
        <v>0.78200000000000003</v>
      </c>
      <c r="CW23">
        <f t="shared" si="18"/>
        <v>0.37000000000000005</v>
      </c>
      <c r="CX23">
        <f t="shared" si="18"/>
        <v>0.42000000000000004</v>
      </c>
      <c r="CY23">
        <f t="shared" si="18"/>
        <v>0.74199999999999999</v>
      </c>
      <c r="DA23">
        <v>0.91</v>
      </c>
      <c r="DB23">
        <f t="shared" si="19"/>
        <v>0.41</v>
      </c>
      <c r="DC23">
        <f t="shared" si="19"/>
        <v>0.41</v>
      </c>
      <c r="DD23">
        <f t="shared" si="19"/>
        <v>0.77600000000000002</v>
      </c>
      <c r="DE23">
        <f t="shared" si="19"/>
        <v>0.41</v>
      </c>
      <c r="DF23">
        <f t="shared" si="19"/>
        <v>0.124</v>
      </c>
      <c r="DG23">
        <f t="shared" si="19"/>
        <v>0.21799999999999997</v>
      </c>
      <c r="DH23">
        <f t="shared" si="19"/>
        <v>0.63</v>
      </c>
      <c r="DI23">
        <f t="shared" si="19"/>
        <v>0.57999999999999996</v>
      </c>
      <c r="DJ23">
        <f t="shared" si="19"/>
        <v>0.25799999999999995</v>
      </c>
    </row>
    <row r="24" spans="2:114" x14ac:dyDescent="0.25">
      <c r="F24" t="s">
        <v>14</v>
      </c>
      <c r="G24">
        <f>G22*G17*G7*G7*12</f>
        <v>61344</v>
      </c>
      <c r="H24" t="s">
        <v>15</v>
      </c>
      <c r="L24" t="s">
        <v>49</v>
      </c>
      <c r="N24">
        <f>G33/3</f>
        <v>11923.199999999999</v>
      </c>
      <c r="O24" t="s">
        <v>15</v>
      </c>
      <c r="AB24">
        <v>0.9</v>
      </c>
      <c r="AC24" s="21">
        <v>0</v>
      </c>
      <c r="AD24">
        <v>5.5E-2</v>
      </c>
      <c r="AE24" s="21">
        <v>0</v>
      </c>
      <c r="AF24">
        <v>0.06</v>
      </c>
      <c r="AG24">
        <v>0.08</v>
      </c>
      <c r="AH24">
        <v>7.9000000000000001E-2</v>
      </c>
      <c r="AI24" s="21">
        <v>0</v>
      </c>
      <c r="AJ24">
        <v>4.2999999999999997E-2</v>
      </c>
      <c r="AK24">
        <v>6.8000000000000005E-2</v>
      </c>
      <c r="AM24">
        <v>0.9</v>
      </c>
      <c r="AN24">
        <v>0</v>
      </c>
      <c r="AO24" s="24">
        <v>3.6999999999999998E-2</v>
      </c>
      <c r="AP24" s="24">
        <v>7.0000000000000007E-2</v>
      </c>
      <c r="AQ24" s="24">
        <v>0.04</v>
      </c>
      <c r="AR24" s="24">
        <v>0</v>
      </c>
      <c r="AS24" s="24">
        <v>0</v>
      </c>
      <c r="AT24" s="24">
        <v>6.2E-2</v>
      </c>
      <c r="AU24" s="24">
        <v>5.1999999999999998E-2</v>
      </c>
      <c r="AV24" s="24">
        <v>2.5000000000000001E-2</v>
      </c>
      <c r="AX24">
        <v>0.9</v>
      </c>
      <c r="AY24" s="24">
        <v>4.4999999999999998E-2</v>
      </c>
      <c r="AZ24" s="24">
        <v>2.1999999999999999E-2</v>
      </c>
      <c r="BA24" s="24">
        <v>2.5000000000000001E-2</v>
      </c>
      <c r="BB24" s="24">
        <v>3.3000000000000002E-2</v>
      </c>
      <c r="BC24" s="24">
        <v>2.9000000000000001E-2</v>
      </c>
      <c r="BD24" s="24">
        <v>3.9E-2</v>
      </c>
      <c r="BE24" s="24">
        <v>3.5000000000000003E-2</v>
      </c>
      <c r="BF24" s="24">
        <v>2.5000000000000001E-2</v>
      </c>
      <c r="BG24" s="24">
        <v>2.5999999999999999E-2</v>
      </c>
      <c r="BI24">
        <v>0.9</v>
      </c>
      <c r="BJ24" s="24">
        <v>2.9000000000000001E-2</v>
      </c>
      <c r="BK24" s="24">
        <v>1.4E-2</v>
      </c>
      <c r="BL24" s="24">
        <v>2.4E-2</v>
      </c>
      <c r="BM24" s="24">
        <v>2.1999999999999999E-2</v>
      </c>
      <c r="BN24" s="24">
        <v>1.2999999999999999E-2</v>
      </c>
      <c r="BO24" s="24">
        <v>2.1000000000000001E-2</v>
      </c>
      <c r="BP24" s="24">
        <v>2.8000000000000001E-2</v>
      </c>
      <c r="BQ24" s="24">
        <v>1.9E-2</v>
      </c>
      <c r="BR24" s="24">
        <v>1.4999999999999999E-2</v>
      </c>
      <c r="BT24">
        <v>0.9</v>
      </c>
      <c r="BU24" s="24">
        <v>4.4999999999999998E-2</v>
      </c>
      <c r="BV24" s="24">
        <v>3.4000000000000002E-2</v>
      </c>
      <c r="BW24" s="24">
        <v>3.5000000000000003E-2</v>
      </c>
      <c r="BX24" s="24">
        <v>3.9E-2</v>
      </c>
      <c r="BY24" s="24">
        <v>3.6999999999999998E-2</v>
      </c>
      <c r="BZ24" s="24">
        <v>4.2000000000000003E-2</v>
      </c>
      <c r="CA24" s="24">
        <v>0.04</v>
      </c>
      <c r="CB24" s="24">
        <v>3.5000000000000003E-2</v>
      </c>
      <c r="CC24" s="24">
        <v>3.5999999999999997E-2</v>
      </c>
      <c r="CE24">
        <v>0.9</v>
      </c>
      <c r="CF24" s="24">
        <v>2.9000000000000001E-2</v>
      </c>
      <c r="CG24" s="24">
        <v>2.1999999999999999E-2</v>
      </c>
      <c r="CH24" s="24">
        <v>2.7E-2</v>
      </c>
      <c r="CI24" s="24">
        <v>2.5999999999999999E-2</v>
      </c>
      <c r="CJ24" s="24">
        <v>2.1000000000000001E-2</v>
      </c>
      <c r="CK24" s="24">
        <v>2.5000000000000001E-2</v>
      </c>
      <c r="CL24" s="24">
        <v>2.9000000000000001E-2</v>
      </c>
      <c r="CM24" s="24">
        <v>2.4E-2</v>
      </c>
      <c r="CN24" s="24">
        <v>2.1999999999999999E-2</v>
      </c>
      <c r="CP24">
        <v>0.9</v>
      </c>
      <c r="CQ24" s="24">
        <v>0.6</v>
      </c>
      <c r="CR24" s="24">
        <v>0.6</v>
      </c>
      <c r="CS24" s="24">
        <v>0.23</v>
      </c>
      <c r="CT24" s="24">
        <v>0.6</v>
      </c>
      <c r="CU24" s="24">
        <v>0.88</v>
      </c>
      <c r="CV24" s="24">
        <v>0.79</v>
      </c>
      <c r="CW24" s="24">
        <v>0.38</v>
      </c>
      <c r="CX24" s="24">
        <v>0.43</v>
      </c>
      <c r="CY24" s="24">
        <v>0.75</v>
      </c>
      <c r="DA24">
        <v>0.9</v>
      </c>
      <c r="DB24" s="24">
        <v>0.4</v>
      </c>
      <c r="DC24" s="24">
        <v>0.4</v>
      </c>
      <c r="DD24" s="24">
        <v>0.77</v>
      </c>
      <c r="DE24" s="24">
        <v>0.4</v>
      </c>
      <c r="DF24" s="24">
        <v>0.12</v>
      </c>
      <c r="DG24" s="24">
        <v>0.21</v>
      </c>
      <c r="DH24" s="24">
        <v>0.62</v>
      </c>
      <c r="DI24" s="24">
        <v>0.56999999999999995</v>
      </c>
      <c r="DJ24" s="24">
        <v>0.25</v>
      </c>
    </row>
    <row r="25" spans="2:114" x14ac:dyDescent="0.25">
      <c r="F25" t="s">
        <v>16</v>
      </c>
      <c r="G25">
        <f>G23*G17*G8*G8*12</f>
        <v>39150.000000000015</v>
      </c>
      <c r="H25" t="s">
        <v>15</v>
      </c>
      <c r="L25" t="s">
        <v>50</v>
      </c>
      <c r="N25">
        <f>G39/3</f>
        <v>7680</v>
      </c>
      <c r="O25" t="s">
        <v>15</v>
      </c>
      <c r="AB25">
        <v>0.89</v>
      </c>
      <c r="AC25" s="21">
        <v>0</v>
      </c>
      <c r="AD25">
        <f>AD24+(AD$29-AD$24)/5</f>
        <v>5.6000000000000001E-2</v>
      </c>
      <c r="AE25" s="21">
        <v>0</v>
      </c>
      <c r="AF25">
        <f t="shared" ref="AF25:AH28" si="20">AF24+(AF$29-AF$24)/5</f>
        <v>6.1199999999999997E-2</v>
      </c>
      <c r="AG25">
        <f t="shared" si="20"/>
        <v>8.0399999999999999E-2</v>
      </c>
      <c r="AH25">
        <f t="shared" si="20"/>
        <v>7.9799999999999996E-2</v>
      </c>
      <c r="AI25" s="21">
        <v>0</v>
      </c>
      <c r="AJ25">
        <f t="shared" ref="AJ25:AK28" si="21">AJ24+(AJ$29-AJ$24)/5</f>
        <v>4.4199999999999996E-2</v>
      </c>
      <c r="AK25">
        <f t="shared" si="21"/>
        <v>6.88E-2</v>
      </c>
      <c r="AM25">
        <v>0.89</v>
      </c>
      <c r="AN25">
        <v>0</v>
      </c>
      <c r="AO25">
        <f t="shared" ref="AO25:AQ28" si="22">AO24+(AO$29-AO$24)/5</f>
        <v>3.5799999999999998E-2</v>
      </c>
      <c r="AP25">
        <f t="shared" si="22"/>
        <v>6.9000000000000006E-2</v>
      </c>
      <c r="AQ25">
        <f t="shared" si="22"/>
        <v>3.8800000000000001E-2</v>
      </c>
      <c r="AR25" s="24">
        <v>0</v>
      </c>
      <c r="AS25" s="24">
        <v>0</v>
      </c>
      <c r="AT25">
        <f t="shared" ref="AT25:AV28" si="23">AT24+(AT$29-AT$24)/5</f>
        <v>6.0999999999999999E-2</v>
      </c>
      <c r="AU25">
        <f t="shared" si="23"/>
        <v>5.0799999999999998E-2</v>
      </c>
      <c r="AV25">
        <f t="shared" si="23"/>
        <v>2.4200000000000003E-2</v>
      </c>
      <c r="AX25">
        <v>0.89</v>
      </c>
      <c r="AY25">
        <f t="shared" ref="AY25:BG28" si="24">AY24+(AY$29-AY$24)/5</f>
        <v>4.5999999999999999E-2</v>
      </c>
      <c r="AZ25">
        <f t="shared" si="24"/>
        <v>2.24E-2</v>
      </c>
      <c r="BA25">
        <f t="shared" si="24"/>
        <v>2.58E-2</v>
      </c>
      <c r="BB25">
        <f t="shared" si="24"/>
        <v>3.3599999999999998E-2</v>
      </c>
      <c r="BC25">
        <f t="shared" si="24"/>
        <v>2.9400000000000003E-2</v>
      </c>
      <c r="BD25">
        <f t="shared" si="24"/>
        <v>3.9600000000000003E-2</v>
      </c>
      <c r="BE25">
        <f t="shared" si="24"/>
        <v>3.6000000000000004E-2</v>
      </c>
      <c r="BF25">
        <f t="shared" si="24"/>
        <v>2.58E-2</v>
      </c>
      <c r="BG25">
        <f t="shared" si="24"/>
        <v>2.64E-2</v>
      </c>
      <c r="BI25">
        <v>0.89</v>
      </c>
      <c r="BJ25">
        <f t="shared" ref="BJ25:BR28" si="25">BJ24+(BJ$29-BJ$24)/5</f>
        <v>2.8400000000000002E-2</v>
      </c>
      <c r="BK25">
        <f t="shared" si="25"/>
        <v>1.3600000000000001E-2</v>
      </c>
      <c r="BL25">
        <f t="shared" si="25"/>
        <v>2.3599999999999999E-2</v>
      </c>
      <c r="BM25">
        <f t="shared" si="25"/>
        <v>2.1399999999999999E-2</v>
      </c>
      <c r="BN25">
        <f t="shared" si="25"/>
        <v>1.26E-2</v>
      </c>
      <c r="BO25">
        <f t="shared" si="25"/>
        <v>2.0200000000000003E-2</v>
      </c>
      <c r="BP25">
        <f t="shared" si="25"/>
        <v>2.7400000000000001E-2</v>
      </c>
      <c r="BQ25">
        <f t="shared" si="25"/>
        <v>1.8599999999999998E-2</v>
      </c>
      <c r="BR25">
        <f t="shared" si="25"/>
        <v>1.46E-2</v>
      </c>
      <c r="BT25">
        <v>0.89</v>
      </c>
      <c r="BU25">
        <f t="shared" ref="BU25:CC28" si="26">BU24+(BU$29-BU$24)/5</f>
        <v>4.5999999999999999E-2</v>
      </c>
      <c r="BV25">
        <f t="shared" si="26"/>
        <v>3.4599999999999999E-2</v>
      </c>
      <c r="BW25">
        <f t="shared" si="26"/>
        <v>3.6000000000000004E-2</v>
      </c>
      <c r="BX25">
        <f t="shared" si="26"/>
        <v>3.9800000000000002E-2</v>
      </c>
      <c r="BY25">
        <f t="shared" si="26"/>
        <v>3.78E-2</v>
      </c>
      <c r="BZ25">
        <f t="shared" si="26"/>
        <v>4.2800000000000005E-2</v>
      </c>
      <c r="CA25">
        <f t="shared" si="26"/>
        <v>4.1000000000000002E-2</v>
      </c>
      <c r="CB25">
        <f t="shared" si="26"/>
        <v>3.6000000000000004E-2</v>
      </c>
      <c r="CC25">
        <f t="shared" si="26"/>
        <v>3.6600000000000001E-2</v>
      </c>
      <c r="CE25">
        <v>0.89</v>
      </c>
      <c r="CF25">
        <f t="shared" ref="CF25:CN28" si="27">CF24+(CF$29-CF$24)/5</f>
        <v>2.8400000000000002E-2</v>
      </c>
      <c r="CG25">
        <f t="shared" si="27"/>
        <v>2.1399999999999999E-2</v>
      </c>
      <c r="CH25">
        <f t="shared" si="27"/>
        <v>2.64E-2</v>
      </c>
      <c r="CI25">
        <f t="shared" si="27"/>
        <v>2.5399999999999999E-2</v>
      </c>
      <c r="CJ25">
        <f t="shared" si="27"/>
        <v>2.06E-2</v>
      </c>
      <c r="CK25">
        <f t="shared" si="27"/>
        <v>2.4400000000000002E-2</v>
      </c>
      <c r="CL25">
        <f t="shared" si="27"/>
        <v>2.8400000000000002E-2</v>
      </c>
      <c r="CM25">
        <f t="shared" si="27"/>
        <v>2.3599999999999999E-2</v>
      </c>
      <c r="CN25">
        <f t="shared" si="27"/>
        <v>2.1599999999999998E-2</v>
      </c>
      <c r="CP25">
        <v>0.89</v>
      </c>
      <c r="CQ25">
        <f t="shared" ref="CQ25:CY28" si="28">CQ24+(CQ$29-CQ$24)/5</f>
        <v>0.61199999999999999</v>
      </c>
      <c r="CR25">
        <f t="shared" si="28"/>
        <v>0.61199999999999999</v>
      </c>
      <c r="CS25">
        <f t="shared" si="28"/>
        <v>0.24000000000000002</v>
      </c>
      <c r="CT25">
        <f t="shared" si="28"/>
        <v>0.61199999999999999</v>
      </c>
      <c r="CU25">
        <f t="shared" si="28"/>
        <v>0.88400000000000001</v>
      </c>
      <c r="CV25">
        <f t="shared" si="28"/>
        <v>0.79800000000000004</v>
      </c>
      <c r="CW25">
        <f t="shared" si="28"/>
        <v>0.39</v>
      </c>
      <c r="CX25">
        <f t="shared" si="28"/>
        <v>0.442</v>
      </c>
      <c r="CY25">
        <f t="shared" si="28"/>
        <v>0.75800000000000001</v>
      </c>
      <c r="DA25">
        <v>0.89</v>
      </c>
      <c r="DB25">
        <f t="shared" ref="DB25:DJ28" si="29">DB24+(DB$29-DB$24)/5</f>
        <v>0.38800000000000001</v>
      </c>
      <c r="DC25">
        <f t="shared" si="29"/>
        <v>0.38800000000000001</v>
      </c>
      <c r="DD25">
        <f t="shared" si="29"/>
        <v>0.76</v>
      </c>
      <c r="DE25">
        <f t="shared" si="29"/>
        <v>0.38800000000000001</v>
      </c>
      <c r="DF25">
        <f t="shared" si="29"/>
        <v>0.11599999999999999</v>
      </c>
      <c r="DG25">
        <f t="shared" si="29"/>
        <v>0.20199999999999999</v>
      </c>
      <c r="DH25">
        <f t="shared" si="29"/>
        <v>0.61</v>
      </c>
      <c r="DI25">
        <f t="shared" si="29"/>
        <v>0.55799999999999994</v>
      </c>
      <c r="DJ25">
        <f t="shared" si="29"/>
        <v>0.24199999999999999</v>
      </c>
    </row>
    <row r="26" spans="2:114" x14ac:dyDescent="0.25">
      <c r="AB26">
        <v>0.88</v>
      </c>
      <c r="AC26" s="21">
        <v>0</v>
      </c>
      <c r="AD26">
        <f>AD25+(AD$29-AD$24)/5</f>
        <v>5.7000000000000002E-2</v>
      </c>
      <c r="AE26" s="21">
        <v>0</v>
      </c>
      <c r="AF26">
        <f t="shared" si="20"/>
        <v>6.2399999999999997E-2</v>
      </c>
      <c r="AG26">
        <f t="shared" si="20"/>
        <v>8.0799999999999997E-2</v>
      </c>
      <c r="AH26">
        <f t="shared" si="20"/>
        <v>8.0599999999999991E-2</v>
      </c>
      <c r="AI26" s="21">
        <v>0</v>
      </c>
      <c r="AJ26">
        <f t="shared" si="21"/>
        <v>4.5399999999999996E-2</v>
      </c>
      <c r="AK26">
        <f t="shared" si="21"/>
        <v>6.9599999999999995E-2</v>
      </c>
      <c r="AM26">
        <v>0.88</v>
      </c>
      <c r="AN26">
        <v>0</v>
      </c>
      <c r="AO26">
        <f t="shared" si="22"/>
        <v>3.4599999999999999E-2</v>
      </c>
      <c r="AP26">
        <f t="shared" si="22"/>
        <v>6.8000000000000005E-2</v>
      </c>
      <c r="AQ26">
        <f t="shared" si="22"/>
        <v>3.7600000000000001E-2</v>
      </c>
      <c r="AR26" s="24">
        <v>0</v>
      </c>
      <c r="AS26" s="24">
        <v>0</v>
      </c>
      <c r="AT26">
        <f t="shared" si="23"/>
        <v>0.06</v>
      </c>
      <c r="AU26">
        <f t="shared" si="23"/>
        <v>4.9599999999999998E-2</v>
      </c>
      <c r="AV26">
        <f t="shared" si="23"/>
        <v>2.3400000000000004E-2</v>
      </c>
      <c r="AX26">
        <v>0.88</v>
      </c>
      <c r="AY26">
        <f t="shared" si="24"/>
        <v>4.7E-2</v>
      </c>
      <c r="AZ26">
        <f t="shared" si="24"/>
        <v>2.2800000000000001E-2</v>
      </c>
      <c r="BA26">
        <f t="shared" si="24"/>
        <v>2.6599999999999999E-2</v>
      </c>
      <c r="BB26">
        <f t="shared" si="24"/>
        <v>3.4199999999999994E-2</v>
      </c>
      <c r="BC26">
        <f t="shared" si="24"/>
        <v>2.9800000000000004E-2</v>
      </c>
      <c r="BD26">
        <f t="shared" si="24"/>
        <v>4.0200000000000007E-2</v>
      </c>
      <c r="BE26">
        <f t="shared" si="24"/>
        <v>3.7000000000000005E-2</v>
      </c>
      <c r="BF26">
        <f t="shared" si="24"/>
        <v>2.6599999999999999E-2</v>
      </c>
      <c r="BG26">
        <f t="shared" si="24"/>
        <v>2.6800000000000001E-2</v>
      </c>
      <c r="BI26">
        <v>0.88</v>
      </c>
      <c r="BJ26">
        <f t="shared" si="25"/>
        <v>2.7800000000000002E-2</v>
      </c>
      <c r="BK26">
        <f t="shared" si="25"/>
        <v>1.3200000000000002E-2</v>
      </c>
      <c r="BL26">
        <f t="shared" si="25"/>
        <v>2.3199999999999998E-2</v>
      </c>
      <c r="BM26">
        <f t="shared" si="25"/>
        <v>2.0799999999999999E-2</v>
      </c>
      <c r="BN26">
        <f t="shared" si="25"/>
        <v>1.2200000000000001E-2</v>
      </c>
      <c r="BO26">
        <f t="shared" si="25"/>
        <v>1.9400000000000004E-2</v>
      </c>
      <c r="BP26">
        <f t="shared" si="25"/>
        <v>2.6800000000000001E-2</v>
      </c>
      <c r="BQ26">
        <f t="shared" si="25"/>
        <v>1.8199999999999997E-2</v>
      </c>
      <c r="BR26">
        <f t="shared" si="25"/>
        <v>1.4200000000000001E-2</v>
      </c>
      <c r="BT26">
        <v>0.88</v>
      </c>
      <c r="BU26">
        <f t="shared" si="26"/>
        <v>4.7E-2</v>
      </c>
      <c r="BV26">
        <f t="shared" si="26"/>
        <v>3.5199999999999995E-2</v>
      </c>
      <c r="BW26">
        <f t="shared" si="26"/>
        <v>3.7000000000000005E-2</v>
      </c>
      <c r="BX26">
        <f t="shared" si="26"/>
        <v>4.0600000000000004E-2</v>
      </c>
      <c r="BY26">
        <f t="shared" si="26"/>
        <v>3.8600000000000002E-2</v>
      </c>
      <c r="BZ26">
        <f t="shared" si="26"/>
        <v>4.3600000000000007E-2</v>
      </c>
      <c r="CA26">
        <f t="shared" si="26"/>
        <v>4.2000000000000003E-2</v>
      </c>
      <c r="CB26">
        <f t="shared" si="26"/>
        <v>3.7000000000000005E-2</v>
      </c>
      <c r="CC26">
        <f t="shared" si="26"/>
        <v>3.7200000000000004E-2</v>
      </c>
      <c r="CE26">
        <v>0.88</v>
      </c>
      <c r="CF26">
        <f t="shared" si="27"/>
        <v>2.7800000000000002E-2</v>
      </c>
      <c r="CG26">
        <f t="shared" si="27"/>
        <v>2.0799999999999999E-2</v>
      </c>
      <c r="CH26">
        <f t="shared" si="27"/>
        <v>2.58E-2</v>
      </c>
      <c r="CI26">
        <f t="shared" si="27"/>
        <v>2.4799999999999999E-2</v>
      </c>
      <c r="CJ26">
        <f t="shared" si="27"/>
        <v>2.0199999999999999E-2</v>
      </c>
      <c r="CK26">
        <f t="shared" si="27"/>
        <v>2.3800000000000002E-2</v>
      </c>
      <c r="CL26">
        <f t="shared" si="27"/>
        <v>2.7800000000000002E-2</v>
      </c>
      <c r="CM26">
        <f t="shared" si="27"/>
        <v>2.3199999999999998E-2</v>
      </c>
      <c r="CN26">
        <f t="shared" si="27"/>
        <v>2.1199999999999997E-2</v>
      </c>
      <c r="CP26">
        <v>0.88</v>
      </c>
      <c r="CQ26">
        <f t="shared" si="28"/>
        <v>0.624</v>
      </c>
      <c r="CR26">
        <f t="shared" si="28"/>
        <v>0.624</v>
      </c>
      <c r="CS26">
        <f t="shared" si="28"/>
        <v>0.25</v>
      </c>
      <c r="CT26">
        <f t="shared" si="28"/>
        <v>0.624</v>
      </c>
      <c r="CU26">
        <f t="shared" si="28"/>
        <v>0.88800000000000001</v>
      </c>
      <c r="CV26">
        <f t="shared" si="28"/>
        <v>0.80600000000000005</v>
      </c>
      <c r="CW26">
        <f t="shared" si="28"/>
        <v>0.4</v>
      </c>
      <c r="CX26">
        <f t="shared" si="28"/>
        <v>0.45400000000000001</v>
      </c>
      <c r="CY26">
        <f t="shared" si="28"/>
        <v>0.76600000000000001</v>
      </c>
      <c r="DA26">
        <v>0.88</v>
      </c>
      <c r="DB26">
        <f t="shared" si="29"/>
        <v>0.376</v>
      </c>
      <c r="DC26">
        <f t="shared" si="29"/>
        <v>0.376</v>
      </c>
      <c r="DD26">
        <f t="shared" si="29"/>
        <v>0.75</v>
      </c>
      <c r="DE26">
        <f t="shared" si="29"/>
        <v>0.376</v>
      </c>
      <c r="DF26">
        <f t="shared" si="29"/>
        <v>0.11199999999999999</v>
      </c>
      <c r="DG26">
        <f t="shared" si="29"/>
        <v>0.19399999999999998</v>
      </c>
      <c r="DH26">
        <f t="shared" si="29"/>
        <v>0.6</v>
      </c>
      <c r="DI26">
        <f t="shared" si="29"/>
        <v>0.54599999999999993</v>
      </c>
      <c r="DJ26">
        <f t="shared" si="29"/>
        <v>0.23399999999999999</v>
      </c>
    </row>
    <row r="27" spans="2:114" x14ac:dyDescent="0.25">
      <c r="B27" s="8" t="s">
        <v>17</v>
      </c>
      <c r="AB27">
        <v>0.87</v>
      </c>
      <c r="AC27" s="21">
        <v>0</v>
      </c>
      <c r="AD27">
        <f>AD26+(AD$29-AD$24)/5</f>
        <v>5.8000000000000003E-2</v>
      </c>
      <c r="AE27" s="21">
        <v>0</v>
      </c>
      <c r="AF27">
        <f t="shared" si="20"/>
        <v>6.3600000000000004E-2</v>
      </c>
      <c r="AG27">
        <f t="shared" si="20"/>
        <v>8.1199999999999994E-2</v>
      </c>
      <c r="AH27">
        <f t="shared" si="20"/>
        <v>8.1399999999999986E-2</v>
      </c>
      <c r="AI27" s="21">
        <v>0</v>
      </c>
      <c r="AJ27">
        <f t="shared" si="21"/>
        <v>4.6599999999999996E-2</v>
      </c>
      <c r="AK27">
        <f t="shared" si="21"/>
        <v>7.039999999999999E-2</v>
      </c>
      <c r="AM27">
        <v>0.87</v>
      </c>
      <c r="AN27">
        <v>0</v>
      </c>
      <c r="AO27">
        <f t="shared" si="22"/>
        <v>3.3399999999999999E-2</v>
      </c>
      <c r="AP27">
        <f t="shared" si="22"/>
        <v>6.7000000000000004E-2</v>
      </c>
      <c r="AQ27">
        <f t="shared" si="22"/>
        <v>3.6400000000000002E-2</v>
      </c>
      <c r="AR27" s="24">
        <v>0</v>
      </c>
      <c r="AS27" s="24">
        <v>0</v>
      </c>
      <c r="AT27">
        <f t="shared" si="23"/>
        <v>5.8999999999999997E-2</v>
      </c>
      <c r="AU27">
        <f t="shared" si="23"/>
        <v>4.8399999999999999E-2</v>
      </c>
      <c r="AV27">
        <f t="shared" si="23"/>
        <v>2.2600000000000006E-2</v>
      </c>
      <c r="AX27">
        <v>0.87</v>
      </c>
      <c r="AY27">
        <f t="shared" si="24"/>
        <v>4.8000000000000001E-2</v>
      </c>
      <c r="AZ27">
        <f t="shared" si="24"/>
        <v>2.3200000000000002E-2</v>
      </c>
      <c r="BA27">
        <f t="shared" si="24"/>
        <v>2.7399999999999997E-2</v>
      </c>
      <c r="BB27">
        <f t="shared" si="24"/>
        <v>3.4799999999999991E-2</v>
      </c>
      <c r="BC27">
        <f t="shared" si="24"/>
        <v>3.0200000000000005E-2</v>
      </c>
      <c r="BD27">
        <f t="shared" si="24"/>
        <v>4.080000000000001E-2</v>
      </c>
      <c r="BE27">
        <f t="shared" si="24"/>
        <v>3.8000000000000006E-2</v>
      </c>
      <c r="BF27">
        <f t="shared" si="24"/>
        <v>2.7399999999999997E-2</v>
      </c>
      <c r="BG27">
        <f t="shared" si="24"/>
        <v>2.7200000000000002E-2</v>
      </c>
      <c r="BI27">
        <v>0.87</v>
      </c>
      <c r="BJ27">
        <f t="shared" si="25"/>
        <v>2.7200000000000002E-2</v>
      </c>
      <c r="BK27">
        <f t="shared" si="25"/>
        <v>1.2800000000000002E-2</v>
      </c>
      <c r="BL27">
        <f t="shared" si="25"/>
        <v>2.2799999999999997E-2</v>
      </c>
      <c r="BM27">
        <f t="shared" si="25"/>
        <v>2.0199999999999999E-2</v>
      </c>
      <c r="BN27">
        <f t="shared" si="25"/>
        <v>1.1800000000000001E-2</v>
      </c>
      <c r="BO27">
        <f t="shared" si="25"/>
        <v>1.8600000000000005E-2</v>
      </c>
      <c r="BP27">
        <f t="shared" si="25"/>
        <v>2.6200000000000001E-2</v>
      </c>
      <c r="BQ27">
        <f t="shared" si="25"/>
        <v>1.7799999999999996E-2</v>
      </c>
      <c r="BR27">
        <f t="shared" si="25"/>
        <v>1.3800000000000002E-2</v>
      </c>
      <c r="BT27">
        <v>0.87</v>
      </c>
      <c r="BU27">
        <f t="shared" si="26"/>
        <v>4.8000000000000001E-2</v>
      </c>
      <c r="BV27">
        <f t="shared" si="26"/>
        <v>3.5799999999999992E-2</v>
      </c>
      <c r="BW27">
        <f t="shared" si="26"/>
        <v>3.8000000000000006E-2</v>
      </c>
      <c r="BX27">
        <f t="shared" si="26"/>
        <v>4.1400000000000006E-2</v>
      </c>
      <c r="BY27">
        <f t="shared" si="26"/>
        <v>3.9400000000000004E-2</v>
      </c>
      <c r="BZ27">
        <f t="shared" si="26"/>
        <v>4.4400000000000009E-2</v>
      </c>
      <c r="CA27">
        <f t="shared" si="26"/>
        <v>4.3000000000000003E-2</v>
      </c>
      <c r="CB27">
        <f t="shared" si="26"/>
        <v>3.8000000000000006E-2</v>
      </c>
      <c r="CC27">
        <f t="shared" si="26"/>
        <v>3.7800000000000007E-2</v>
      </c>
      <c r="CE27">
        <v>0.87</v>
      </c>
      <c r="CF27">
        <f t="shared" si="27"/>
        <v>2.7200000000000002E-2</v>
      </c>
      <c r="CG27">
        <f t="shared" si="27"/>
        <v>2.0199999999999999E-2</v>
      </c>
      <c r="CH27">
        <f t="shared" si="27"/>
        <v>2.52E-2</v>
      </c>
      <c r="CI27">
        <f t="shared" si="27"/>
        <v>2.4199999999999999E-2</v>
      </c>
      <c r="CJ27">
        <f t="shared" si="27"/>
        <v>1.9799999999999998E-2</v>
      </c>
      <c r="CK27">
        <f t="shared" si="27"/>
        <v>2.3200000000000002E-2</v>
      </c>
      <c r="CL27">
        <f t="shared" si="27"/>
        <v>2.7200000000000002E-2</v>
      </c>
      <c r="CM27">
        <f t="shared" si="27"/>
        <v>2.2799999999999997E-2</v>
      </c>
      <c r="CN27">
        <f t="shared" si="27"/>
        <v>2.0799999999999996E-2</v>
      </c>
      <c r="CP27">
        <v>0.87</v>
      </c>
      <c r="CQ27">
        <f t="shared" si="28"/>
        <v>0.63600000000000001</v>
      </c>
      <c r="CR27">
        <f t="shared" si="28"/>
        <v>0.63600000000000001</v>
      </c>
      <c r="CS27">
        <f t="shared" si="28"/>
        <v>0.26</v>
      </c>
      <c r="CT27">
        <f t="shared" si="28"/>
        <v>0.63600000000000001</v>
      </c>
      <c r="CU27">
        <f t="shared" si="28"/>
        <v>0.89200000000000002</v>
      </c>
      <c r="CV27">
        <f t="shared" si="28"/>
        <v>0.81400000000000006</v>
      </c>
      <c r="CW27">
        <f t="shared" si="28"/>
        <v>0.41000000000000003</v>
      </c>
      <c r="CX27">
        <f t="shared" si="28"/>
        <v>0.46600000000000003</v>
      </c>
      <c r="CY27">
        <f t="shared" si="28"/>
        <v>0.77400000000000002</v>
      </c>
      <c r="DA27">
        <v>0.87</v>
      </c>
      <c r="DB27">
        <f t="shared" si="29"/>
        <v>0.36399999999999999</v>
      </c>
      <c r="DC27">
        <f t="shared" si="29"/>
        <v>0.36399999999999999</v>
      </c>
      <c r="DD27">
        <f t="shared" si="29"/>
        <v>0.74</v>
      </c>
      <c r="DE27">
        <f t="shared" si="29"/>
        <v>0.36399999999999999</v>
      </c>
      <c r="DF27">
        <f t="shared" si="29"/>
        <v>0.10799999999999998</v>
      </c>
      <c r="DG27">
        <f t="shared" si="29"/>
        <v>0.18599999999999997</v>
      </c>
      <c r="DH27">
        <f t="shared" si="29"/>
        <v>0.59</v>
      </c>
      <c r="DI27">
        <f t="shared" si="29"/>
        <v>0.53399999999999992</v>
      </c>
      <c r="DJ27">
        <f t="shared" si="29"/>
        <v>0.22599999999999998</v>
      </c>
    </row>
    <row r="28" spans="2:114" x14ac:dyDescent="0.25">
      <c r="D28" s="9" t="s">
        <v>80</v>
      </c>
      <c r="AB28">
        <v>0.86</v>
      </c>
      <c r="AC28" s="21">
        <v>0</v>
      </c>
      <c r="AD28">
        <f>AD27+(AD$29-AD$24)/5</f>
        <v>5.9000000000000004E-2</v>
      </c>
      <c r="AE28" s="21">
        <v>0</v>
      </c>
      <c r="AF28">
        <f t="shared" si="20"/>
        <v>6.480000000000001E-2</v>
      </c>
      <c r="AG28">
        <f t="shared" si="20"/>
        <v>8.1599999999999992E-2</v>
      </c>
      <c r="AH28">
        <f t="shared" si="20"/>
        <v>8.2199999999999981E-2</v>
      </c>
      <c r="AI28" s="21">
        <v>0</v>
      </c>
      <c r="AJ28">
        <f t="shared" si="21"/>
        <v>4.7799999999999995E-2</v>
      </c>
      <c r="AK28">
        <f t="shared" si="21"/>
        <v>7.1199999999999986E-2</v>
      </c>
      <c r="AM28">
        <v>0.86</v>
      </c>
      <c r="AN28">
        <v>0</v>
      </c>
      <c r="AO28">
        <f t="shared" si="22"/>
        <v>3.2199999999999999E-2</v>
      </c>
      <c r="AP28">
        <f t="shared" si="22"/>
        <v>6.6000000000000003E-2</v>
      </c>
      <c r="AQ28">
        <f t="shared" si="22"/>
        <v>3.5200000000000002E-2</v>
      </c>
      <c r="AR28" s="24">
        <v>0</v>
      </c>
      <c r="AS28" s="24">
        <v>0</v>
      </c>
      <c r="AT28">
        <f t="shared" si="23"/>
        <v>5.7999999999999996E-2</v>
      </c>
      <c r="AU28">
        <f t="shared" si="23"/>
        <v>4.7199999999999999E-2</v>
      </c>
      <c r="AV28">
        <f t="shared" si="23"/>
        <v>2.1800000000000007E-2</v>
      </c>
      <c r="AX28">
        <v>0.86</v>
      </c>
      <c r="AY28">
        <f t="shared" si="24"/>
        <v>4.9000000000000002E-2</v>
      </c>
      <c r="AZ28">
        <f t="shared" si="24"/>
        <v>2.3600000000000003E-2</v>
      </c>
      <c r="BA28">
        <f t="shared" si="24"/>
        <v>2.8199999999999996E-2</v>
      </c>
      <c r="BB28">
        <f t="shared" si="24"/>
        <v>3.5399999999999987E-2</v>
      </c>
      <c r="BC28">
        <f t="shared" si="24"/>
        <v>3.0600000000000006E-2</v>
      </c>
      <c r="BD28">
        <f t="shared" si="24"/>
        <v>4.1400000000000013E-2</v>
      </c>
      <c r="BE28">
        <f t="shared" si="24"/>
        <v>3.9000000000000007E-2</v>
      </c>
      <c r="BF28">
        <f t="shared" si="24"/>
        <v>2.8199999999999996E-2</v>
      </c>
      <c r="BG28">
        <f t="shared" si="24"/>
        <v>2.7600000000000003E-2</v>
      </c>
      <c r="BI28">
        <v>0.86</v>
      </c>
      <c r="BJ28">
        <f t="shared" si="25"/>
        <v>2.6600000000000002E-2</v>
      </c>
      <c r="BK28">
        <f t="shared" si="25"/>
        <v>1.2400000000000003E-2</v>
      </c>
      <c r="BL28">
        <f t="shared" si="25"/>
        <v>2.2399999999999996E-2</v>
      </c>
      <c r="BM28">
        <f t="shared" si="25"/>
        <v>1.9599999999999999E-2</v>
      </c>
      <c r="BN28">
        <f t="shared" si="25"/>
        <v>1.1400000000000002E-2</v>
      </c>
      <c r="BO28">
        <f t="shared" si="25"/>
        <v>1.7800000000000007E-2</v>
      </c>
      <c r="BP28">
        <f t="shared" si="25"/>
        <v>2.5600000000000001E-2</v>
      </c>
      <c r="BQ28">
        <f t="shared" si="25"/>
        <v>1.7399999999999995E-2</v>
      </c>
      <c r="BR28">
        <f t="shared" si="25"/>
        <v>1.3400000000000002E-2</v>
      </c>
      <c r="BT28">
        <v>0.86</v>
      </c>
      <c r="BU28">
        <f t="shared" si="26"/>
        <v>4.9000000000000002E-2</v>
      </c>
      <c r="BV28">
        <f t="shared" si="26"/>
        <v>3.6399999999999988E-2</v>
      </c>
      <c r="BW28">
        <f t="shared" si="26"/>
        <v>3.9000000000000007E-2</v>
      </c>
      <c r="BX28">
        <f t="shared" si="26"/>
        <v>4.2200000000000008E-2</v>
      </c>
      <c r="BY28">
        <f t="shared" si="26"/>
        <v>4.0200000000000007E-2</v>
      </c>
      <c r="BZ28">
        <f t="shared" si="26"/>
        <v>4.5200000000000011E-2</v>
      </c>
      <c r="CA28">
        <f t="shared" si="26"/>
        <v>4.4000000000000004E-2</v>
      </c>
      <c r="CB28">
        <f t="shared" si="26"/>
        <v>3.9000000000000007E-2</v>
      </c>
      <c r="CC28">
        <f t="shared" si="26"/>
        <v>3.8400000000000011E-2</v>
      </c>
      <c r="CE28">
        <v>0.86</v>
      </c>
      <c r="CF28">
        <f t="shared" si="27"/>
        <v>2.6600000000000002E-2</v>
      </c>
      <c r="CG28">
        <f t="shared" si="27"/>
        <v>1.9599999999999999E-2</v>
      </c>
      <c r="CH28">
        <f t="shared" si="27"/>
        <v>2.46E-2</v>
      </c>
      <c r="CI28">
        <f t="shared" si="27"/>
        <v>2.3599999999999999E-2</v>
      </c>
      <c r="CJ28">
        <f t="shared" si="27"/>
        <v>1.9399999999999997E-2</v>
      </c>
      <c r="CK28">
        <f t="shared" si="27"/>
        <v>2.2600000000000002E-2</v>
      </c>
      <c r="CL28">
        <f t="shared" si="27"/>
        <v>2.6600000000000002E-2</v>
      </c>
      <c r="CM28">
        <f t="shared" si="27"/>
        <v>2.2399999999999996E-2</v>
      </c>
      <c r="CN28">
        <f t="shared" si="27"/>
        <v>2.0399999999999995E-2</v>
      </c>
      <c r="CP28">
        <v>0.86</v>
      </c>
      <c r="CQ28">
        <f t="shared" si="28"/>
        <v>0.64800000000000002</v>
      </c>
      <c r="CR28">
        <f t="shared" si="28"/>
        <v>0.64800000000000002</v>
      </c>
      <c r="CS28">
        <f t="shared" si="28"/>
        <v>0.27</v>
      </c>
      <c r="CT28">
        <f t="shared" si="28"/>
        <v>0.64800000000000002</v>
      </c>
      <c r="CU28">
        <f t="shared" si="28"/>
        <v>0.89600000000000002</v>
      </c>
      <c r="CV28">
        <f t="shared" si="28"/>
        <v>0.82200000000000006</v>
      </c>
      <c r="CW28">
        <f t="shared" si="28"/>
        <v>0.42000000000000004</v>
      </c>
      <c r="CX28">
        <f t="shared" si="28"/>
        <v>0.47800000000000004</v>
      </c>
      <c r="CY28">
        <f t="shared" si="28"/>
        <v>0.78200000000000003</v>
      </c>
      <c r="DA28">
        <v>0.86</v>
      </c>
      <c r="DB28">
        <f t="shared" si="29"/>
        <v>0.35199999999999998</v>
      </c>
      <c r="DC28">
        <f t="shared" si="29"/>
        <v>0.35199999999999998</v>
      </c>
      <c r="DD28">
        <f t="shared" si="29"/>
        <v>0.73</v>
      </c>
      <c r="DE28">
        <f t="shared" si="29"/>
        <v>0.35199999999999998</v>
      </c>
      <c r="DF28">
        <f t="shared" si="29"/>
        <v>0.10399999999999998</v>
      </c>
      <c r="DG28">
        <f t="shared" si="29"/>
        <v>0.17799999999999996</v>
      </c>
      <c r="DH28">
        <f t="shared" si="29"/>
        <v>0.57999999999999996</v>
      </c>
      <c r="DI28">
        <f t="shared" si="29"/>
        <v>0.52199999999999991</v>
      </c>
      <c r="DJ28">
        <f t="shared" si="29"/>
        <v>0.21799999999999997</v>
      </c>
    </row>
    <row r="29" spans="2:114" x14ac:dyDescent="0.25">
      <c r="F29" t="s">
        <v>20</v>
      </c>
      <c r="G29">
        <f>VLOOKUP(G18,AX14:BG64,N18+1,FALSE)</f>
        <v>3.9E-2</v>
      </c>
      <c r="AB29">
        <v>0.85</v>
      </c>
      <c r="AC29" s="21">
        <v>0</v>
      </c>
      <c r="AD29" s="24">
        <v>0.06</v>
      </c>
      <c r="AE29" s="21">
        <v>0</v>
      </c>
      <c r="AF29" s="24">
        <v>6.6000000000000003E-2</v>
      </c>
      <c r="AG29" s="24">
        <v>8.2000000000000003E-2</v>
      </c>
      <c r="AH29" s="24">
        <v>8.3000000000000004E-2</v>
      </c>
      <c r="AI29" s="21">
        <v>0</v>
      </c>
      <c r="AJ29" s="24">
        <v>4.9000000000000002E-2</v>
      </c>
      <c r="AK29" s="24">
        <v>7.1999999999999995E-2</v>
      </c>
      <c r="AM29">
        <v>0.85</v>
      </c>
      <c r="AN29">
        <v>0</v>
      </c>
      <c r="AO29" s="24">
        <v>3.1E-2</v>
      </c>
      <c r="AP29" s="24">
        <v>6.5000000000000002E-2</v>
      </c>
      <c r="AQ29" s="24">
        <v>3.4000000000000002E-2</v>
      </c>
      <c r="AR29" s="24">
        <v>0</v>
      </c>
      <c r="AS29" s="24">
        <v>0</v>
      </c>
      <c r="AT29" s="24">
        <v>5.7000000000000002E-2</v>
      </c>
      <c r="AU29" s="24">
        <v>4.5999999999999999E-2</v>
      </c>
      <c r="AV29" s="24">
        <v>2.1000000000000001E-2</v>
      </c>
      <c r="AX29">
        <v>0.85</v>
      </c>
      <c r="AY29" s="24">
        <v>0.05</v>
      </c>
      <c r="AZ29" s="24">
        <v>2.4E-2</v>
      </c>
      <c r="BA29" s="24">
        <v>2.9000000000000001E-2</v>
      </c>
      <c r="BB29" s="24">
        <v>3.5999999999999997E-2</v>
      </c>
      <c r="BC29" s="24">
        <v>3.1E-2</v>
      </c>
      <c r="BD29" s="24">
        <v>4.2000000000000003E-2</v>
      </c>
      <c r="BE29" s="24">
        <v>0.04</v>
      </c>
      <c r="BF29" s="24">
        <v>2.9000000000000001E-2</v>
      </c>
      <c r="BG29" s="24">
        <v>2.8000000000000001E-2</v>
      </c>
      <c r="BI29">
        <v>0.85</v>
      </c>
      <c r="BJ29" s="24">
        <v>2.5999999999999999E-2</v>
      </c>
      <c r="BK29" s="24">
        <v>1.2E-2</v>
      </c>
      <c r="BL29" s="24">
        <v>2.1999999999999999E-2</v>
      </c>
      <c r="BM29" s="24">
        <v>1.9E-2</v>
      </c>
      <c r="BN29" s="24">
        <v>1.0999999999999999E-2</v>
      </c>
      <c r="BO29" s="24">
        <v>1.7000000000000001E-2</v>
      </c>
      <c r="BP29" s="24">
        <v>2.5000000000000001E-2</v>
      </c>
      <c r="BQ29" s="24">
        <v>1.7000000000000001E-2</v>
      </c>
      <c r="BR29" s="24">
        <v>1.2999999999999999E-2</v>
      </c>
      <c r="BT29">
        <v>0.85</v>
      </c>
      <c r="BU29" s="24">
        <v>0.05</v>
      </c>
      <c r="BV29" s="24">
        <v>3.6999999999999998E-2</v>
      </c>
      <c r="BW29" s="24">
        <v>0.04</v>
      </c>
      <c r="BX29" s="24">
        <v>4.2999999999999997E-2</v>
      </c>
      <c r="BY29" s="24">
        <v>4.1000000000000002E-2</v>
      </c>
      <c r="BZ29" s="24">
        <v>4.5999999999999999E-2</v>
      </c>
      <c r="CA29" s="24">
        <v>4.4999999999999998E-2</v>
      </c>
      <c r="CB29" s="24">
        <v>0.04</v>
      </c>
      <c r="CC29" s="24">
        <v>3.9E-2</v>
      </c>
      <c r="CE29">
        <v>0.85</v>
      </c>
      <c r="CF29" s="24">
        <v>2.5999999999999999E-2</v>
      </c>
      <c r="CG29" s="24">
        <v>1.9E-2</v>
      </c>
      <c r="CH29" s="24">
        <v>2.4E-2</v>
      </c>
      <c r="CI29" s="24">
        <v>2.3E-2</v>
      </c>
      <c r="CJ29" s="24">
        <v>1.9E-2</v>
      </c>
      <c r="CK29" s="24">
        <v>2.1999999999999999E-2</v>
      </c>
      <c r="CL29" s="24">
        <v>2.5999999999999999E-2</v>
      </c>
      <c r="CM29" s="24">
        <v>2.1999999999999999E-2</v>
      </c>
      <c r="CN29" s="24">
        <v>0.02</v>
      </c>
      <c r="CP29">
        <v>0.85</v>
      </c>
      <c r="CQ29" s="24">
        <v>0.66</v>
      </c>
      <c r="CR29" s="24">
        <v>0.66</v>
      </c>
      <c r="CS29" s="24">
        <v>0.28000000000000003</v>
      </c>
      <c r="CT29" s="24">
        <v>0.66</v>
      </c>
      <c r="CU29" s="24">
        <v>0.9</v>
      </c>
      <c r="CV29" s="24">
        <v>0.83</v>
      </c>
      <c r="CW29" s="24">
        <v>0.43</v>
      </c>
      <c r="CX29" s="24">
        <v>0.49</v>
      </c>
      <c r="CY29" s="24">
        <v>0.79</v>
      </c>
      <c r="DA29">
        <v>0.85</v>
      </c>
      <c r="DB29" s="24">
        <v>0.34</v>
      </c>
      <c r="DC29" s="24">
        <v>0.34</v>
      </c>
      <c r="DD29" s="24">
        <v>0.72</v>
      </c>
      <c r="DE29" s="24">
        <v>0.34</v>
      </c>
      <c r="DF29" s="24">
        <v>0.1</v>
      </c>
      <c r="DG29" s="24">
        <v>0.17</v>
      </c>
      <c r="DH29" s="24">
        <v>0.56999999999999995</v>
      </c>
      <c r="DI29" s="24">
        <v>0.51</v>
      </c>
      <c r="DJ29" s="24">
        <v>0.21</v>
      </c>
    </row>
    <row r="30" spans="2:114" x14ac:dyDescent="0.25">
      <c r="F30" t="s">
        <v>21</v>
      </c>
      <c r="G30">
        <f>VLOOKUP(G18,BT14:CC64,N18+1,FALSE)</f>
        <v>4.8000000000000001E-2</v>
      </c>
      <c r="AB30">
        <v>0.84</v>
      </c>
      <c r="AC30" s="21">
        <v>0</v>
      </c>
      <c r="AD30">
        <f>AD29+(AD$34-AD$29)/5</f>
        <v>6.0999999999999999E-2</v>
      </c>
      <c r="AE30" s="21">
        <v>0</v>
      </c>
      <c r="AF30">
        <f t="shared" ref="AF30:AH33" si="30">AF29+(AF$34-AF$29)/5</f>
        <v>6.7000000000000004E-2</v>
      </c>
      <c r="AG30">
        <f t="shared" si="30"/>
        <v>8.2200000000000009E-2</v>
      </c>
      <c r="AH30">
        <f t="shared" si="30"/>
        <v>8.3600000000000008E-2</v>
      </c>
      <c r="AI30" s="21">
        <v>0</v>
      </c>
      <c r="AJ30">
        <f t="shared" ref="AJ30:AK33" si="31">AJ29+(AJ$34-AJ$29)/5</f>
        <v>5.0200000000000002E-2</v>
      </c>
      <c r="AK30">
        <f t="shared" si="31"/>
        <v>7.2599999999999998E-2</v>
      </c>
      <c r="AM30">
        <v>0.84</v>
      </c>
      <c r="AN30">
        <v>0</v>
      </c>
      <c r="AO30">
        <f t="shared" ref="AO30:AQ33" si="32">AO29+(AO$34-AO$29)/5</f>
        <v>3.0200000000000001E-2</v>
      </c>
      <c r="AP30">
        <f t="shared" si="32"/>
        <v>6.4200000000000007E-2</v>
      </c>
      <c r="AQ30">
        <f t="shared" si="32"/>
        <v>3.3000000000000002E-2</v>
      </c>
      <c r="AR30" s="24">
        <v>0</v>
      </c>
      <c r="AS30" s="24">
        <v>0</v>
      </c>
      <c r="AT30">
        <f t="shared" ref="AT30:AV33" si="33">AT29+(AT$34-AT$29)/5</f>
        <v>5.5800000000000002E-2</v>
      </c>
      <c r="AU30">
        <f t="shared" si="33"/>
        <v>4.4999999999999998E-2</v>
      </c>
      <c r="AV30">
        <f t="shared" si="33"/>
        <v>2.0200000000000003E-2</v>
      </c>
      <c r="AX30">
        <v>0.84</v>
      </c>
      <c r="AY30">
        <f t="shared" ref="AY30:BG33" si="34">AY29+(AY$34-AY$29)/5</f>
        <v>5.1200000000000002E-2</v>
      </c>
      <c r="AZ30">
        <f t="shared" si="34"/>
        <v>2.4400000000000002E-2</v>
      </c>
      <c r="BA30">
        <f t="shared" si="34"/>
        <v>3.0000000000000002E-2</v>
      </c>
      <c r="BB30">
        <f t="shared" si="34"/>
        <v>3.6600000000000001E-2</v>
      </c>
      <c r="BC30">
        <f t="shared" si="34"/>
        <v>3.1199999999999999E-2</v>
      </c>
      <c r="BD30">
        <f t="shared" si="34"/>
        <v>4.2599999999999999E-2</v>
      </c>
      <c r="BE30">
        <f t="shared" si="34"/>
        <v>4.1000000000000002E-2</v>
      </c>
      <c r="BF30">
        <f t="shared" si="34"/>
        <v>2.9600000000000001E-2</v>
      </c>
      <c r="BG30">
        <f t="shared" si="34"/>
        <v>2.8199999999999999E-2</v>
      </c>
      <c r="BI30">
        <v>0.84</v>
      </c>
      <c r="BJ30">
        <f t="shared" ref="BJ30:BR33" si="35">BJ29+(BJ$34-BJ$29)/5</f>
        <v>2.5399999999999999E-2</v>
      </c>
      <c r="BK30">
        <f t="shared" si="35"/>
        <v>1.18E-2</v>
      </c>
      <c r="BL30">
        <f t="shared" si="35"/>
        <v>2.1599999999999998E-2</v>
      </c>
      <c r="BM30">
        <f t="shared" si="35"/>
        <v>1.84E-2</v>
      </c>
      <c r="BN30">
        <f t="shared" si="35"/>
        <v>1.06E-2</v>
      </c>
      <c r="BO30">
        <f t="shared" si="35"/>
        <v>1.66E-2</v>
      </c>
      <c r="BP30">
        <f t="shared" si="35"/>
        <v>2.4400000000000002E-2</v>
      </c>
      <c r="BQ30">
        <f t="shared" si="35"/>
        <v>1.66E-2</v>
      </c>
      <c r="BR30">
        <f t="shared" si="35"/>
        <v>1.24E-2</v>
      </c>
      <c r="BT30">
        <v>0.84</v>
      </c>
      <c r="BU30">
        <f t="shared" ref="BU30:CC33" si="36">BU29+(BU$34-BU$29)/5</f>
        <v>5.1200000000000002E-2</v>
      </c>
      <c r="BV30">
        <f t="shared" si="36"/>
        <v>3.78E-2</v>
      </c>
      <c r="BW30">
        <f t="shared" si="36"/>
        <v>4.1000000000000002E-2</v>
      </c>
      <c r="BX30">
        <f t="shared" si="36"/>
        <v>4.3999999999999997E-2</v>
      </c>
      <c r="BY30">
        <f t="shared" si="36"/>
        <v>4.1599999999999998E-2</v>
      </c>
      <c r="BZ30">
        <f t="shared" si="36"/>
        <v>4.7E-2</v>
      </c>
      <c r="CA30">
        <f t="shared" si="36"/>
        <v>4.6199999999999998E-2</v>
      </c>
      <c r="CB30">
        <f t="shared" si="36"/>
        <v>4.0800000000000003E-2</v>
      </c>
      <c r="CC30">
        <f t="shared" si="36"/>
        <v>3.9600000000000003E-2</v>
      </c>
      <c r="CE30">
        <v>0.84</v>
      </c>
      <c r="CF30">
        <f t="shared" ref="CF30:CN33" si="37">CF29+(CF$34-CF$29)/5</f>
        <v>2.5399999999999999E-2</v>
      </c>
      <c r="CG30">
        <f t="shared" si="37"/>
        <v>1.8599999999999998E-2</v>
      </c>
      <c r="CH30">
        <f t="shared" si="37"/>
        <v>2.3599999999999999E-2</v>
      </c>
      <c r="CI30">
        <f t="shared" si="37"/>
        <v>2.24E-2</v>
      </c>
      <c r="CJ30">
        <f t="shared" si="37"/>
        <v>1.84E-2</v>
      </c>
      <c r="CK30">
        <f t="shared" si="37"/>
        <v>2.1399999999999999E-2</v>
      </c>
      <c r="CL30">
        <f t="shared" si="37"/>
        <v>2.5399999999999999E-2</v>
      </c>
      <c r="CM30">
        <f t="shared" si="37"/>
        <v>2.1399999999999999E-2</v>
      </c>
      <c r="CN30">
        <f t="shared" si="37"/>
        <v>1.9400000000000001E-2</v>
      </c>
      <c r="CP30">
        <v>0.84</v>
      </c>
      <c r="CQ30">
        <f t="shared" ref="CQ30:CY33" si="38">CQ29+(CQ$34-CQ$29)/5</f>
        <v>0.67</v>
      </c>
      <c r="CR30">
        <f t="shared" si="38"/>
        <v>0.67</v>
      </c>
      <c r="CS30">
        <f t="shared" si="38"/>
        <v>0.29000000000000004</v>
      </c>
      <c r="CT30">
        <f t="shared" si="38"/>
        <v>0.67</v>
      </c>
      <c r="CU30">
        <f t="shared" si="38"/>
        <v>0.90400000000000003</v>
      </c>
      <c r="CV30">
        <f t="shared" si="38"/>
        <v>0.83599999999999997</v>
      </c>
      <c r="CW30">
        <f t="shared" si="38"/>
        <v>0.442</v>
      </c>
      <c r="CX30">
        <f t="shared" si="38"/>
        <v>0.502</v>
      </c>
      <c r="CY30">
        <f t="shared" si="38"/>
        <v>0.79800000000000004</v>
      </c>
      <c r="DA30">
        <v>0.84</v>
      </c>
      <c r="DB30">
        <f t="shared" ref="DB30:DJ33" si="39">DB29+(DB$34-DB$29)/5</f>
        <v>0.33</v>
      </c>
      <c r="DC30">
        <f t="shared" si="39"/>
        <v>0.33</v>
      </c>
      <c r="DD30">
        <f t="shared" si="39"/>
        <v>0.71</v>
      </c>
      <c r="DE30">
        <f t="shared" si="39"/>
        <v>0.33</v>
      </c>
      <c r="DF30">
        <f t="shared" si="39"/>
        <v>9.6000000000000002E-2</v>
      </c>
      <c r="DG30">
        <f t="shared" si="39"/>
        <v>0.16400000000000001</v>
      </c>
      <c r="DH30">
        <f t="shared" si="39"/>
        <v>0.55799999999999994</v>
      </c>
      <c r="DI30">
        <f t="shared" si="39"/>
        <v>0.498</v>
      </c>
      <c r="DJ30">
        <f t="shared" si="39"/>
        <v>0.20199999999999999</v>
      </c>
    </row>
    <row r="31" spans="2:114" x14ac:dyDescent="0.25">
      <c r="F31" t="s">
        <v>22</v>
      </c>
      <c r="G31">
        <f>G29*G15*G7*G7*12</f>
        <v>24710.399999999998</v>
      </c>
      <c r="H31" t="s">
        <v>15</v>
      </c>
      <c r="AB31">
        <v>0.83</v>
      </c>
      <c r="AC31" s="21">
        <v>0</v>
      </c>
      <c r="AD31">
        <f>AD30+(AD$34-AD$29)/5</f>
        <v>6.2E-2</v>
      </c>
      <c r="AE31" s="21">
        <v>0</v>
      </c>
      <c r="AF31">
        <f t="shared" si="30"/>
        <v>6.8000000000000005E-2</v>
      </c>
      <c r="AG31">
        <f t="shared" si="30"/>
        <v>8.2400000000000015E-2</v>
      </c>
      <c r="AH31">
        <f t="shared" si="30"/>
        <v>8.4200000000000011E-2</v>
      </c>
      <c r="AI31" s="21">
        <v>0</v>
      </c>
      <c r="AJ31">
        <f t="shared" si="31"/>
        <v>5.1400000000000001E-2</v>
      </c>
      <c r="AK31">
        <f t="shared" si="31"/>
        <v>7.3200000000000001E-2</v>
      </c>
      <c r="AM31">
        <v>0.83</v>
      </c>
      <c r="AN31">
        <v>0</v>
      </c>
      <c r="AO31">
        <f t="shared" si="32"/>
        <v>2.9400000000000003E-2</v>
      </c>
      <c r="AP31">
        <f t="shared" si="32"/>
        <v>6.3400000000000012E-2</v>
      </c>
      <c r="AQ31">
        <f t="shared" si="32"/>
        <v>3.2000000000000001E-2</v>
      </c>
      <c r="AR31" s="24">
        <v>0</v>
      </c>
      <c r="AS31" s="24">
        <v>0</v>
      </c>
      <c r="AT31">
        <f t="shared" si="33"/>
        <v>5.4600000000000003E-2</v>
      </c>
      <c r="AU31">
        <f t="shared" si="33"/>
        <v>4.3999999999999997E-2</v>
      </c>
      <c r="AV31">
        <f t="shared" si="33"/>
        <v>1.9400000000000004E-2</v>
      </c>
      <c r="AX31">
        <v>0.83</v>
      </c>
      <c r="AY31">
        <f t="shared" si="34"/>
        <v>5.2400000000000002E-2</v>
      </c>
      <c r="AZ31">
        <f t="shared" si="34"/>
        <v>2.4800000000000003E-2</v>
      </c>
      <c r="BA31">
        <f t="shared" si="34"/>
        <v>3.1000000000000003E-2</v>
      </c>
      <c r="BB31">
        <f t="shared" si="34"/>
        <v>3.7200000000000004E-2</v>
      </c>
      <c r="BC31">
        <f t="shared" si="34"/>
        <v>3.1399999999999997E-2</v>
      </c>
      <c r="BD31">
        <f t="shared" si="34"/>
        <v>4.3199999999999995E-2</v>
      </c>
      <c r="BE31">
        <f t="shared" si="34"/>
        <v>4.2000000000000003E-2</v>
      </c>
      <c r="BF31">
        <f t="shared" si="34"/>
        <v>3.0200000000000001E-2</v>
      </c>
      <c r="BG31">
        <f t="shared" si="34"/>
        <v>2.8399999999999998E-2</v>
      </c>
      <c r="BI31">
        <v>0.83</v>
      </c>
      <c r="BJ31">
        <f t="shared" si="35"/>
        <v>2.4799999999999999E-2</v>
      </c>
      <c r="BK31">
        <f t="shared" si="35"/>
        <v>1.1599999999999999E-2</v>
      </c>
      <c r="BL31">
        <f t="shared" si="35"/>
        <v>2.1199999999999997E-2</v>
      </c>
      <c r="BM31">
        <f t="shared" si="35"/>
        <v>1.78E-2</v>
      </c>
      <c r="BN31">
        <f t="shared" si="35"/>
        <v>1.0200000000000001E-2</v>
      </c>
      <c r="BO31">
        <f t="shared" si="35"/>
        <v>1.6199999999999999E-2</v>
      </c>
      <c r="BP31">
        <f t="shared" si="35"/>
        <v>2.3800000000000002E-2</v>
      </c>
      <c r="BQ31">
        <f t="shared" si="35"/>
        <v>1.6199999999999999E-2</v>
      </c>
      <c r="BR31">
        <f t="shared" si="35"/>
        <v>1.18E-2</v>
      </c>
      <c r="BT31">
        <v>0.83</v>
      </c>
      <c r="BU31">
        <f t="shared" si="36"/>
        <v>5.2400000000000002E-2</v>
      </c>
      <c r="BV31">
        <f t="shared" si="36"/>
        <v>3.8600000000000002E-2</v>
      </c>
      <c r="BW31">
        <f t="shared" si="36"/>
        <v>4.2000000000000003E-2</v>
      </c>
      <c r="BX31">
        <f t="shared" si="36"/>
        <v>4.4999999999999998E-2</v>
      </c>
      <c r="BY31">
        <f t="shared" si="36"/>
        <v>4.2199999999999994E-2</v>
      </c>
      <c r="BZ31">
        <f t="shared" si="36"/>
        <v>4.8000000000000001E-2</v>
      </c>
      <c r="CA31">
        <f t="shared" si="36"/>
        <v>4.7399999999999998E-2</v>
      </c>
      <c r="CB31">
        <f t="shared" si="36"/>
        <v>4.1600000000000005E-2</v>
      </c>
      <c r="CC31">
        <f t="shared" si="36"/>
        <v>4.0200000000000007E-2</v>
      </c>
      <c r="CE31">
        <v>0.83</v>
      </c>
      <c r="CF31">
        <f t="shared" si="37"/>
        <v>2.4799999999999999E-2</v>
      </c>
      <c r="CG31">
        <f t="shared" si="37"/>
        <v>1.8199999999999997E-2</v>
      </c>
      <c r="CH31">
        <f t="shared" si="37"/>
        <v>2.3199999999999998E-2</v>
      </c>
      <c r="CI31">
        <f t="shared" si="37"/>
        <v>2.18E-2</v>
      </c>
      <c r="CJ31">
        <f t="shared" si="37"/>
        <v>1.78E-2</v>
      </c>
      <c r="CK31">
        <f t="shared" si="37"/>
        <v>2.0799999999999999E-2</v>
      </c>
      <c r="CL31">
        <f t="shared" si="37"/>
        <v>2.4799999999999999E-2</v>
      </c>
      <c r="CM31">
        <f t="shared" si="37"/>
        <v>2.0799999999999999E-2</v>
      </c>
      <c r="CN31">
        <f t="shared" si="37"/>
        <v>1.8800000000000001E-2</v>
      </c>
      <c r="CP31">
        <v>0.83</v>
      </c>
      <c r="CQ31">
        <f t="shared" si="38"/>
        <v>0.68</v>
      </c>
      <c r="CR31">
        <f t="shared" si="38"/>
        <v>0.68</v>
      </c>
      <c r="CS31">
        <f t="shared" si="38"/>
        <v>0.30000000000000004</v>
      </c>
      <c r="CT31">
        <f t="shared" si="38"/>
        <v>0.68</v>
      </c>
      <c r="CU31">
        <f t="shared" si="38"/>
        <v>0.90800000000000003</v>
      </c>
      <c r="CV31">
        <f t="shared" si="38"/>
        <v>0.84199999999999997</v>
      </c>
      <c r="CW31">
        <f t="shared" si="38"/>
        <v>0.45400000000000001</v>
      </c>
      <c r="CX31">
        <f t="shared" si="38"/>
        <v>0.51400000000000001</v>
      </c>
      <c r="CY31">
        <f t="shared" si="38"/>
        <v>0.80600000000000005</v>
      </c>
      <c r="DA31">
        <v>0.83</v>
      </c>
      <c r="DB31">
        <f t="shared" si="39"/>
        <v>0.32</v>
      </c>
      <c r="DC31">
        <f t="shared" si="39"/>
        <v>0.32</v>
      </c>
      <c r="DD31">
        <f t="shared" si="39"/>
        <v>0.7</v>
      </c>
      <c r="DE31">
        <f t="shared" si="39"/>
        <v>0.32</v>
      </c>
      <c r="DF31">
        <f t="shared" si="39"/>
        <v>9.1999999999999998E-2</v>
      </c>
      <c r="DG31">
        <f t="shared" si="39"/>
        <v>0.158</v>
      </c>
      <c r="DH31">
        <f t="shared" si="39"/>
        <v>0.54599999999999993</v>
      </c>
      <c r="DI31">
        <f t="shared" si="39"/>
        <v>0.48599999999999999</v>
      </c>
      <c r="DJ31">
        <f t="shared" si="39"/>
        <v>0.19399999999999998</v>
      </c>
    </row>
    <row r="32" spans="2:114" x14ac:dyDescent="0.25">
      <c r="F32" t="s">
        <v>23</v>
      </c>
      <c r="G32">
        <f>G30*G16*G7*G7*12</f>
        <v>11059.2</v>
      </c>
      <c r="H32" t="s">
        <v>15</v>
      </c>
      <c r="AB32">
        <v>0.82</v>
      </c>
      <c r="AC32" s="21">
        <v>0</v>
      </c>
      <c r="AD32">
        <f>AD31+(AD$34-AD$29)/5</f>
        <v>6.3E-2</v>
      </c>
      <c r="AE32" s="21">
        <v>0</v>
      </c>
      <c r="AF32">
        <f t="shared" si="30"/>
        <v>6.9000000000000006E-2</v>
      </c>
      <c r="AG32">
        <f t="shared" si="30"/>
        <v>8.2600000000000021E-2</v>
      </c>
      <c r="AH32">
        <f t="shared" si="30"/>
        <v>8.4800000000000014E-2</v>
      </c>
      <c r="AI32" s="21">
        <v>0</v>
      </c>
      <c r="AJ32">
        <f t="shared" si="31"/>
        <v>5.2600000000000001E-2</v>
      </c>
      <c r="AK32">
        <f t="shared" si="31"/>
        <v>7.3800000000000004E-2</v>
      </c>
      <c r="AM32">
        <v>0.82</v>
      </c>
      <c r="AN32">
        <v>0</v>
      </c>
      <c r="AO32">
        <f t="shared" si="32"/>
        <v>2.8600000000000004E-2</v>
      </c>
      <c r="AP32">
        <f t="shared" si="32"/>
        <v>6.2600000000000017E-2</v>
      </c>
      <c r="AQ32">
        <f t="shared" si="32"/>
        <v>3.1E-2</v>
      </c>
      <c r="AR32" s="24">
        <v>0</v>
      </c>
      <c r="AS32" s="24">
        <v>0</v>
      </c>
      <c r="AT32">
        <f t="shared" si="33"/>
        <v>5.3400000000000003E-2</v>
      </c>
      <c r="AU32">
        <f t="shared" si="33"/>
        <v>4.2999999999999997E-2</v>
      </c>
      <c r="AV32">
        <f t="shared" si="33"/>
        <v>1.8600000000000005E-2</v>
      </c>
      <c r="AX32">
        <v>0.82</v>
      </c>
      <c r="AY32">
        <f t="shared" si="34"/>
        <v>5.3600000000000002E-2</v>
      </c>
      <c r="AZ32">
        <f t="shared" si="34"/>
        <v>2.5200000000000004E-2</v>
      </c>
      <c r="BA32">
        <f t="shared" si="34"/>
        <v>3.2000000000000001E-2</v>
      </c>
      <c r="BB32">
        <f t="shared" si="34"/>
        <v>3.7800000000000007E-2</v>
      </c>
      <c r="BC32">
        <f t="shared" si="34"/>
        <v>3.1599999999999996E-2</v>
      </c>
      <c r="BD32">
        <f t="shared" si="34"/>
        <v>4.3799999999999992E-2</v>
      </c>
      <c r="BE32">
        <f t="shared" si="34"/>
        <v>4.3000000000000003E-2</v>
      </c>
      <c r="BF32">
        <f t="shared" si="34"/>
        <v>3.0800000000000001E-2</v>
      </c>
      <c r="BG32">
        <f t="shared" si="34"/>
        <v>2.8599999999999997E-2</v>
      </c>
      <c r="BI32">
        <v>0.82</v>
      </c>
      <c r="BJ32">
        <f t="shared" si="35"/>
        <v>2.4199999999999999E-2</v>
      </c>
      <c r="BK32">
        <f t="shared" si="35"/>
        <v>1.1399999999999999E-2</v>
      </c>
      <c r="BL32">
        <f t="shared" si="35"/>
        <v>2.0799999999999996E-2</v>
      </c>
      <c r="BM32">
        <f t="shared" si="35"/>
        <v>1.72E-2</v>
      </c>
      <c r="BN32">
        <f t="shared" si="35"/>
        <v>9.8000000000000014E-3</v>
      </c>
      <c r="BO32">
        <f t="shared" si="35"/>
        <v>1.5799999999999998E-2</v>
      </c>
      <c r="BP32">
        <f t="shared" si="35"/>
        <v>2.3200000000000002E-2</v>
      </c>
      <c r="BQ32">
        <f t="shared" si="35"/>
        <v>1.5799999999999998E-2</v>
      </c>
      <c r="BR32">
        <f t="shared" si="35"/>
        <v>1.12E-2</v>
      </c>
      <c r="BT32">
        <v>0.82</v>
      </c>
      <c r="BU32">
        <f t="shared" si="36"/>
        <v>5.3600000000000002E-2</v>
      </c>
      <c r="BV32">
        <f t="shared" si="36"/>
        <v>3.9400000000000004E-2</v>
      </c>
      <c r="BW32">
        <f t="shared" si="36"/>
        <v>4.3000000000000003E-2</v>
      </c>
      <c r="BX32">
        <f t="shared" si="36"/>
        <v>4.5999999999999999E-2</v>
      </c>
      <c r="BY32">
        <f t="shared" si="36"/>
        <v>4.2799999999999991E-2</v>
      </c>
      <c r="BZ32">
        <f t="shared" si="36"/>
        <v>4.9000000000000002E-2</v>
      </c>
      <c r="CA32">
        <f t="shared" si="36"/>
        <v>4.8599999999999997E-2</v>
      </c>
      <c r="CB32">
        <f t="shared" si="36"/>
        <v>4.2400000000000007E-2</v>
      </c>
      <c r="CC32">
        <f t="shared" si="36"/>
        <v>4.080000000000001E-2</v>
      </c>
      <c r="CE32">
        <v>0.82</v>
      </c>
      <c r="CF32">
        <f t="shared" si="37"/>
        <v>2.4199999999999999E-2</v>
      </c>
      <c r="CG32">
        <f t="shared" si="37"/>
        <v>1.7799999999999996E-2</v>
      </c>
      <c r="CH32">
        <f t="shared" si="37"/>
        <v>2.2799999999999997E-2</v>
      </c>
      <c r="CI32">
        <f t="shared" si="37"/>
        <v>2.12E-2</v>
      </c>
      <c r="CJ32">
        <f t="shared" si="37"/>
        <v>1.72E-2</v>
      </c>
      <c r="CK32">
        <f t="shared" si="37"/>
        <v>2.0199999999999999E-2</v>
      </c>
      <c r="CL32">
        <f t="shared" si="37"/>
        <v>2.4199999999999999E-2</v>
      </c>
      <c r="CM32">
        <f t="shared" si="37"/>
        <v>2.0199999999999999E-2</v>
      </c>
      <c r="CN32">
        <f t="shared" si="37"/>
        <v>1.8200000000000001E-2</v>
      </c>
      <c r="CP32">
        <v>0.82</v>
      </c>
      <c r="CQ32">
        <f t="shared" si="38"/>
        <v>0.69000000000000006</v>
      </c>
      <c r="CR32">
        <f t="shared" si="38"/>
        <v>0.69000000000000006</v>
      </c>
      <c r="CS32">
        <f t="shared" si="38"/>
        <v>0.31000000000000005</v>
      </c>
      <c r="CT32">
        <f t="shared" si="38"/>
        <v>0.69000000000000006</v>
      </c>
      <c r="CU32">
        <f t="shared" si="38"/>
        <v>0.91200000000000003</v>
      </c>
      <c r="CV32">
        <f t="shared" si="38"/>
        <v>0.84799999999999998</v>
      </c>
      <c r="CW32">
        <f t="shared" si="38"/>
        <v>0.46600000000000003</v>
      </c>
      <c r="CX32">
        <f t="shared" si="38"/>
        <v>0.52600000000000002</v>
      </c>
      <c r="CY32">
        <f t="shared" si="38"/>
        <v>0.81400000000000006</v>
      </c>
      <c r="DA32">
        <v>0.82</v>
      </c>
      <c r="DB32">
        <f t="shared" si="39"/>
        <v>0.31</v>
      </c>
      <c r="DC32">
        <f t="shared" si="39"/>
        <v>0.31</v>
      </c>
      <c r="DD32">
        <f t="shared" si="39"/>
        <v>0.69</v>
      </c>
      <c r="DE32">
        <f t="shared" si="39"/>
        <v>0.31</v>
      </c>
      <c r="DF32">
        <f t="shared" si="39"/>
        <v>8.7999999999999995E-2</v>
      </c>
      <c r="DG32">
        <f t="shared" si="39"/>
        <v>0.152</v>
      </c>
      <c r="DH32">
        <f t="shared" si="39"/>
        <v>0.53399999999999992</v>
      </c>
      <c r="DI32">
        <f t="shared" si="39"/>
        <v>0.47399999999999998</v>
      </c>
      <c r="DJ32">
        <f t="shared" si="39"/>
        <v>0.18599999999999997</v>
      </c>
    </row>
    <row r="33" spans="2:114" x14ac:dyDescent="0.25">
      <c r="F33" t="s">
        <v>24</v>
      </c>
      <c r="G33">
        <f>G31+G32</f>
        <v>35769.599999999999</v>
      </c>
      <c r="H33" t="s">
        <v>15</v>
      </c>
      <c r="AB33">
        <v>0.81</v>
      </c>
      <c r="AC33" s="21">
        <v>0</v>
      </c>
      <c r="AD33">
        <f>AD32+(AD$34-AD$29)/5</f>
        <v>6.4000000000000001E-2</v>
      </c>
      <c r="AE33" s="21">
        <v>0</v>
      </c>
      <c r="AF33">
        <f t="shared" si="30"/>
        <v>7.0000000000000007E-2</v>
      </c>
      <c r="AG33">
        <f t="shared" si="30"/>
        <v>8.2800000000000026E-2</v>
      </c>
      <c r="AH33">
        <f t="shared" si="30"/>
        <v>8.5400000000000018E-2</v>
      </c>
      <c r="AI33" s="21">
        <v>0</v>
      </c>
      <c r="AJ33">
        <f t="shared" si="31"/>
        <v>5.3800000000000001E-2</v>
      </c>
      <c r="AK33">
        <f t="shared" si="31"/>
        <v>7.4400000000000008E-2</v>
      </c>
      <c r="AM33">
        <v>0.81</v>
      </c>
      <c r="AN33">
        <v>0</v>
      </c>
      <c r="AO33">
        <f t="shared" si="32"/>
        <v>2.7800000000000005E-2</v>
      </c>
      <c r="AP33">
        <f t="shared" si="32"/>
        <v>6.1800000000000015E-2</v>
      </c>
      <c r="AQ33">
        <f t="shared" si="32"/>
        <v>0.03</v>
      </c>
      <c r="AR33" s="24">
        <v>0</v>
      </c>
      <c r="AS33" s="24">
        <v>0</v>
      </c>
      <c r="AT33">
        <f t="shared" si="33"/>
        <v>5.2200000000000003E-2</v>
      </c>
      <c r="AU33">
        <f t="shared" si="33"/>
        <v>4.1999999999999996E-2</v>
      </c>
      <c r="AV33">
        <f t="shared" si="33"/>
        <v>1.7800000000000007E-2</v>
      </c>
      <c r="AX33">
        <v>0.81</v>
      </c>
      <c r="AY33">
        <f t="shared" si="34"/>
        <v>5.4800000000000001E-2</v>
      </c>
      <c r="AZ33">
        <f t="shared" si="34"/>
        <v>2.5600000000000005E-2</v>
      </c>
      <c r="BA33">
        <f t="shared" si="34"/>
        <v>3.3000000000000002E-2</v>
      </c>
      <c r="BB33">
        <f t="shared" si="34"/>
        <v>3.8400000000000011E-2</v>
      </c>
      <c r="BC33">
        <f t="shared" si="34"/>
        <v>3.1799999999999995E-2</v>
      </c>
      <c r="BD33">
        <f t="shared" si="34"/>
        <v>4.4399999999999988E-2</v>
      </c>
      <c r="BE33">
        <f t="shared" si="34"/>
        <v>4.4000000000000004E-2</v>
      </c>
      <c r="BF33">
        <f t="shared" si="34"/>
        <v>3.1399999999999997E-2</v>
      </c>
      <c r="BG33">
        <f t="shared" si="34"/>
        <v>2.8799999999999996E-2</v>
      </c>
      <c r="BI33">
        <v>0.81</v>
      </c>
      <c r="BJ33">
        <f t="shared" si="35"/>
        <v>2.3599999999999999E-2</v>
      </c>
      <c r="BK33">
        <f t="shared" si="35"/>
        <v>1.1199999999999998E-2</v>
      </c>
      <c r="BL33">
        <f t="shared" si="35"/>
        <v>2.0399999999999995E-2</v>
      </c>
      <c r="BM33">
        <f t="shared" si="35"/>
        <v>1.66E-2</v>
      </c>
      <c r="BN33">
        <f t="shared" si="35"/>
        <v>9.4000000000000021E-3</v>
      </c>
      <c r="BO33">
        <f t="shared" si="35"/>
        <v>1.5399999999999997E-2</v>
      </c>
      <c r="BP33">
        <f t="shared" si="35"/>
        <v>2.2600000000000002E-2</v>
      </c>
      <c r="BQ33">
        <f t="shared" si="35"/>
        <v>1.5399999999999997E-2</v>
      </c>
      <c r="BR33">
        <f t="shared" si="35"/>
        <v>1.06E-2</v>
      </c>
      <c r="BT33">
        <v>0.81</v>
      </c>
      <c r="BU33">
        <f t="shared" si="36"/>
        <v>5.4800000000000001E-2</v>
      </c>
      <c r="BV33">
        <f t="shared" si="36"/>
        <v>4.0200000000000007E-2</v>
      </c>
      <c r="BW33">
        <f t="shared" si="36"/>
        <v>4.4000000000000004E-2</v>
      </c>
      <c r="BX33">
        <f t="shared" si="36"/>
        <v>4.7E-2</v>
      </c>
      <c r="BY33">
        <f t="shared" si="36"/>
        <v>4.3399999999999987E-2</v>
      </c>
      <c r="BZ33">
        <f t="shared" si="36"/>
        <v>0.05</v>
      </c>
      <c r="CA33">
        <f t="shared" si="36"/>
        <v>4.9799999999999997E-2</v>
      </c>
      <c r="CB33">
        <f t="shared" si="36"/>
        <v>4.3200000000000009E-2</v>
      </c>
      <c r="CC33">
        <f t="shared" si="36"/>
        <v>4.1400000000000013E-2</v>
      </c>
      <c r="CE33">
        <v>0.81</v>
      </c>
      <c r="CF33">
        <f t="shared" si="37"/>
        <v>2.3599999999999999E-2</v>
      </c>
      <c r="CG33">
        <f t="shared" si="37"/>
        <v>1.7399999999999995E-2</v>
      </c>
      <c r="CH33">
        <f t="shared" si="37"/>
        <v>2.2399999999999996E-2</v>
      </c>
      <c r="CI33">
        <f t="shared" si="37"/>
        <v>2.06E-2</v>
      </c>
      <c r="CJ33">
        <f t="shared" si="37"/>
        <v>1.66E-2</v>
      </c>
      <c r="CK33">
        <f t="shared" si="37"/>
        <v>1.9599999999999999E-2</v>
      </c>
      <c r="CL33">
        <f t="shared" si="37"/>
        <v>2.3599999999999999E-2</v>
      </c>
      <c r="CM33">
        <f t="shared" si="37"/>
        <v>1.9599999999999999E-2</v>
      </c>
      <c r="CN33">
        <f t="shared" si="37"/>
        <v>1.7600000000000001E-2</v>
      </c>
      <c r="CP33">
        <v>0.81</v>
      </c>
      <c r="CQ33">
        <f t="shared" si="38"/>
        <v>0.70000000000000007</v>
      </c>
      <c r="CR33">
        <f t="shared" si="38"/>
        <v>0.70000000000000007</v>
      </c>
      <c r="CS33">
        <f t="shared" si="38"/>
        <v>0.32000000000000006</v>
      </c>
      <c r="CT33">
        <f t="shared" si="38"/>
        <v>0.70000000000000007</v>
      </c>
      <c r="CU33">
        <f t="shared" si="38"/>
        <v>0.91600000000000004</v>
      </c>
      <c r="CV33">
        <f t="shared" si="38"/>
        <v>0.85399999999999998</v>
      </c>
      <c r="CW33">
        <f t="shared" si="38"/>
        <v>0.47800000000000004</v>
      </c>
      <c r="CX33">
        <f t="shared" si="38"/>
        <v>0.53800000000000003</v>
      </c>
      <c r="CY33">
        <f t="shared" si="38"/>
        <v>0.82200000000000006</v>
      </c>
      <c r="DA33">
        <v>0.81</v>
      </c>
      <c r="DB33">
        <f t="shared" si="39"/>
        <v>0.3</v>
      </c>
      <c r="DC33">
        <f t="shared" si="39"/>
        <v>0.3</v>
      </c>
      <c r="DD33">
        <f t="shared" si="39"/>
        <v>0.67999999999999994</v>
      </c>
      <c r="DE33">
        <f t="shared" si="39"/>
        <v>0.3</v>
      </c>
      <c r="DF33">
        <f t="shared" si="39"/>
        <v>8.3999999999999991E-2</v>
      </c>
      <c r="DG33">
        <f t="shared" si="39"/>
        <v>0.14599999999999999</v>
      </c>
      <c r="DH33">
        <f t="shared" si="39"/>
        <v>0.52199999999999991</v>
      </c>
      <c r="DI33">
        <f t="shared" si="39"/>
        <v>0.46199999999999997</v>
      </c>
      <c r="DJ33">
        <f t="shared" si="39"/>
        <v>0.17799999999999996</v>
      </c>
    </row>
    <row r="34" spans="2:114" x14ac:dyDescent="0.25">
      <c r="D34" s="9" t="s">
        <v>81</v>
      </c>
      <c r="AB34">
        <v>0.8</v>
      </c>
      <c r="AC34" s="21">
        <v>0</v>
      </c>
      <c r="AD34" s="24">
        <v>6.5000000000000002E-2</v>
      </c>
      <c r="AE34" s="21">
        <v>0</v>
      </c>
      <c r="AF34" s="24">
        <v>7.0999999999999994E-2</v>
      </c>
      <c r="AG34" s="24">
        <v>8.3000000000000004E-2</v>
      </c>
      <c r="AH34" s="24">
        <v>8.5999999999999993E-2</v>
      </c>
      <c r="AI34" s="21">
        <v>0</v>
      </c>
      <c r="AJ34" s="24">
        <v>5.5E-2</v>
      </c>
      <c r="AK34" s="24">
        <v>7.4999999999999997E-2</v>
      </c>
      <c r="AM34">
        <v>0.8</v>
      </c>
      <c r="AN34">
        <v>0</v>
      </c>
      <c r="AO34" s="24">
        <v>2.7E-2</v>
      </c>
      <c r="AP34" s="24">
        <v>6.0999999999999999E-2</v>
      </c>
      <c r="AQ34" s="24">
        <v>2.9000000000000001E-2</v>
      </c>
      <c r="AR34" s="24">
        <v>0</v>
      </c>
      <c r="AS34" s="24">
        <v>0</v>
      </c>
      <c r="AT34" s="24">
        <v>5.0999999999999997E-2</v>
      </c>
      <c r="AU34" s="24">
        <v>4.1000000000000002E-2</v>
      </c>
      <c r="AV34" s="24">
        <v>1.7000000000000001E-2</v>
      </c>
      <c r="AX34">
        <v>0.8</v>
      </c>
      <c r="AY34" s="24">
        <v>5.6000000000000001E-2</v>
      </c>
      <c r="AZ34" s="24">
        <v>2.5999999999999999E-2</v>
      </c>
      <c r="BA34" s="24">
        <v>3.4000000000000002E-2</v>
      </c>
      <c r="BB34" s="24">
        <v>3.9E-2</v>
      </c>
      <c r="BC34" s="24">
        <v>3.2000000000000001E-2</v>
      </c>
      <c r="BD34" s="24">
        <v>4.4999999999999998E-2</v>
      </c>
      <c r="BE34" s="24">
        <v>4.4999999999999998E-2</v>
      </c>
      <c r="BF34" s="24">
        <v>3.2000000000000001E-2</v>
      </c>
      <c r="BG34" s="24">
        <v>2.9000000000000001E-2</v>
      </c>
      <c r="BI34">
        <v>0.8</v>
      </c>
      <c r="BJ34" s="24">
        <v>2.3E-2</v>
      </c>
      <c r="BK34" s="24">
        <v>1.0999999999999999E-2</v>
      </c>
      <c r="BL34" s="24">
        <v>0.02</v>
      </c>
      <c r="BM34" s="24">
        <v>1.6E-2</v>
      </c>
      <c r="BN34" s="24">
        <v>8.9999999999999993E-3</v>
      </c>
      <c r="BO34" s="24">
        <v>1.4999999999999999E-2</v>
      </c>
      <c r="BP34" s="24">
        <v>2.1999999999999999E-2</v>
      </c>
      <c r="BQ34" s="24">
        <v>1.4999999999999999E-2</v>
      </c>
      <c r="BR34" s="24">
        <v>0.01</v>
      </c>
      <c r="BT34">
        <v>0.8</v>
      </c>
      <c r="BU34" s="24">
        <v>5.6000000000000001E-2</v>
      </c>
      <c r="BV34" s="24">
        <v>4.1000000000000002E-2</v>
      </c>
      <c r="BW34" s="24">
        <v>4.4999999999999998E-2</v>
      </c>
      <c r="BX34" s="24">
        <v>4.8000000000000001E-2</v>
      </c>
      <c r="BY34" s="24">
        <v>4.3999999999999997E-2</v>
      </c>
      <c r="BZ34" s="24">
        <v>5.0999999999999997E-2</v>
      </c>
      <c r="CA34" s="24">
        <v>5.0999999999999997E-2</v>
      </c>
      <c r="CB34" s="24">
        <v>4.3999999999999997E-2</v>
      </c>
      <c r="CC34" s="24">
        <v>4.2000000000000003E-2</v>
      </c>
      <c r="CE34">
        <v>0.8</v>
      </c>
      <c r="CF34" s="24">
        <v>2.3E-2</v>
      </c>
      <c r="CG34" s="24">
        <v>1.7000000000000001E-2</v>
      </c>
      <c r="CH34" s="24">
        <v>2.1999999999999999E-2</v>
      </c>
      <c r="CI34" s="24">
        <v>0.02</v>
      </c>
      <c r="CJ34" s="24">
        <v>1.6E-2</v>
      </c>
      <c r="CK34" s="24">
        <v>1.9E-2</v>
      </c>
      <c r="CL34" s="24">
        <v>2.3E-2</v>
      </c>
      <c r="CM34" s="24">
        <v>1.9E-2</v>
      </c>
      <c r="CN34" s="24">
        <v>1.7000000000000001E-2</v>
      </c>
      <c r="CP34">
        <v>0.8</v>
      </c>
      <c r="CQ34" s="24">
        <v>0.71</v>
      </c>
      <c r="CR34" s="24">
        <v>0.71</v>
      </c>
      <c r="CS34" s="24">
        <v>0.33</v>
      </c>
      <c r="CT34" s="24">
        <v>0.71</v>
      </c>
      <c r="CU34" s="24">
        <v>0.92</v>
      </c>
      <c r="CV34" s="24">
        <v>0.86</v>
      </c>
      <c r="CW34" s="24">
        <v>0.49</v>
      </c>
      <c r="CX34" s="24">
        <v>0.55000000000000004</v>
      </c>
      <c r="CY34" s="24">
        <v>0.83</v>
      </c>
      <c r="DA34">
        <v>0.8</v>
      </c>
      <c r="DB34" s="24">
        <v>0.28999999999999998</v>
      </c>
      <c r="DC34" s="24">
        <v>0.28999999999999998</v>
      </c>
      <c r="DD34" s="24">
        <v>0.67</v>
      </c>
      <c r="DE34" s="24">
        <v>0.28999999999999998</v>
      </c>
      <c r="DF34" s="24">
        <v>0.08</v>
      </c>
      <c r="DG34" s="24">
        <v>0.14000000000000001</v>
      </c>
      <c r="DH34" s="24">
        <v>0.51</v>
      </c>
      <c r="DI34" s="24">
        <v>0.45</v>
      </c>
      <c r="DJ34" s="24">
        <v>0.17</v>
      </c>
    </row>
    <row r="35" spans="2:114" x14ac:dyDescent="0.25">
      <c r="F35" t="s">
        <v>29</v>
      </c>
      <c r="G35">
        <f>VLOOKUP(G18,BI14:BR64,N18+1,FALSE)</f>
        <v>1.6E-2</v>
      </c>
      <c r="AB35">
        <v>0.79</v>
      </c>
      <c r="AC35" s="21">
        <v>0</v>
      </c>
      <c r="AD35">
        <f>AD34+(AD$39-AD$34)/5</f>
        <v>6.5799999999999997E-2</v>
      </c>
      <c r="AE35" s="21">
        <v>0</v>
      </c>
      <c r="AF35">
        <f t="shared" ref="AF35:AH38" si="40">AF34+(AF$39-AF$34)/5</f>
        <v>7.1999999999999995E-2</v>
      </c>
      <c r="AG35">
        <f t="shared" si="40"/>
        <v>8.3400000000000002E-2</v>
      </c>
      <c r="AH35">
        <f t="shared" si="40"/>
        <v>8.6399999999999991E-2</v>
      </c>
      <c r="AI35" s="21">
        <v>0</v>
      </c>
      <c r="AJ35">
        <f t="shared" ref="AJ35:AK38" si="41">AJ34+(AJ$39-AJ$34)/5</f>
        <v>5.62E-2</v>
      </c>
      <c r="AK35">
        <f t="shared" si="41"/>
        <v>7.5600000000000001E-2</v>
      </c>
      <c r="AM35">
        <v>0.79</v>
      </c>
      <c r="AN35">
        <v>0</v>
      </c>
      <c r="AO35">
        <f t="shared" ref="AO35:AQ38" si="42">AO34+(AO$39-AO$34)/5</f>
        <v>2.5999999999999999E-2</v>
      </c>
      <c r="AP35">
        <f t="shared" si="42"/>
        <v>0.06</v>
      </c>
      <c r="AQ35">
        <f t="shared" si="42"/>
        <v>2.8000000000000001E-2</v>
      </c>
      <c r="AR35" s="24">
        <v>0</v>
      </c>
      <c r="AS35" s="24">
        <v>0</v>
      </c>
      <c r="AT35">
        <f t="shared" ref="AT35:AV38" si="43">AT34+(AT$39-AT$34)/5</f>
        <v>4.9599999999999998E-2</v>
      </c>
      <c r="AU35">
        <f t="shared" si="43"/>
        <v>0.04</v>
      </c>
      <c r="AV35">
        <f t="shared" si="43"/>
        <v>1.6400000000000001E-2</v>
      </c>
      <c r="AX35">
        <v>0.79</v>
      </c>
      <c r="AY35">
        <f t="shared" ref="AY35:BG38" si="44">AY34+(AY$39-AY$34)/5</f>
        <v>5.7000000000000002E-2</v>
      </c>
      <c r="AZ35">
        <f t="shared" si="44"/>
        <v>2.64E-2</v>
      </c>
      <c r="BA35">
        <f t="shared" si="44"/>
        <v>3.5200000000000002E-2</v>
      </c>
      <c r="BB35">
        <f t="shared" si="44"/>
        <v>3.9800000000000002E-2</v>
      </c>
      <c r="BC35">
        <f t="shared" si="44"/>
        <v>3.2199999999999999E-2</v>
      </c>
      <c r="BD35">
        <f t="shared" si="44"/>
        <v>4.5600000000000002E-2</v>
      </c>
      <c r="BE35">
        <f t="shared" si="44"/>
        <v>4.6199999999999998E-2</v>
      </c>
      <c r="BF35">
        <f t="shared" si="44"/>
        <v>3.2800000000000003E-2</v>
      </c>
      <c r="BG35">
        <f t="shared" si="44"/>
        <v>2.9400000000000003E-2</v>
      </c>
      <c r="BI35">
        <v>0.79</v>
      </c>
      <c r="BJ35">
        <f t="shared" ref="BJ35:BR38" si="45">BJ34+(BJ$39-BJ$34)/5</f>
        <v>2.2200000000000001E-2</v>
      </c>
      <c r="BK35">
        <f t="shared" si="45"/>
        <v>1.06E-2</v>
      </c>
      <c r="BL35">
        <f t="shared" si="45"/>
        <v>1.9599999999999999E-2</v>
      </c>
      <c r="BM35">
        <f t="shared" si="45"/>
        <v>1.54E-2</v>
      </c>
      <c r="BN35">
        <f t="shared" si="45"/>
        <v>8.6E-3</v>
      </c>
      <c r="BO35">
        <f t="shared" si="45"/>
        <v>1.44E-2</v>
      </c>
      <c r="BP35">
        <f t="shared" si="45"/>
        <v>2.1599999999999998E-2</v>
      </c>
      <c r="BQ35">
        <f t="shared" si="45"/>
        <v>1.46E-2</v>
      </c>
      <c r="BR35">
        <f t="shared" si="45"/>
        <v>9.4000000000000004E-3</v>
      </c>
      <c r="BT35">
        <v>0.79</v>
      </c>
      <c r="BU35">
        <f t="shared" ref="BU35:CC38" si="46">BU34+(BU$39-BU$34)/5</f>
        <v>5.7000000000000002E-2</v>
      </c>
      <c r="BV35">
        <f t="shared" si="46"/>
        <v>4.1800000000000004E-2</v>
      </c>
      <c r="BW35">
        <f t="shared" si="46"/>
        <v>4.6199999999999998E-2</v>
      </c>
      <c r="BX35">
        <f t="shared" si="46"/>
        <v>4.8800000000000003E-2</v>
      </c>
      <c r="BY35">
        <f t="shared" si="46"/>
        <v>4.4600000000000001E-2</v>
      </c>
      <c r="BZ35">
        <f t="shared" si="46"/>
        <v>5.1799999999999999E-2</v>
      </c>
      <c r="CA35">
        <f t="shared" si="46"/>
        <v>5.1999999999999998E-2</v>
      </c>
      <c r="CB35">
        <f t="shared" si="46"/>
        <v>4.4999999999999998E-2</v>
      </c>
      <c r="CC35">
        <f t="shared" si="46"/>
        <v>4.2800000000000005E-2</v>
      </c>
      <c r="CE35">
        <v>0.79</v>
      </c>
      <c r="CF35">
        <f t="shared" ref="CF35:CN38" si="47">CF34+(CF$39-CF$34)/5</f>
        <v>2.2200000000000001E-2</v>
      </c>
      <c r="CG35">
        <f t="shared" si="47"/>
        <v>1.6400000000000001E-2</v>
      </c>
      <c r="CH35">
        <f t="shared" si="47"/>
        <v>2.1399999999999999E-2</v>
      </c>
      <c r="CI35">
        <f t="shared" si="47"/>
        <v>1.9200000000000002E-2</v>
      </c>
      <c r="CJ35">
        <f t="shared" si="47"/>
        <v>1.54E-2</v>
      </c>
      <c r="CK35">
        <f t="shared" si="47"/>
        <v>1.84E-2</v>
      </c>
      <c r="CL35">
        <f t="shared" si="47"/>
        <v>2.24E-2</v>
      </c>
      <c r="CM35">
        <f t="shared" si="47"/>
        <v>1.84E-2</v>
      </c>
      <c r="CN35">
        <f t="shared" si="47"/>
        <v>1.6199999999999999E-2</v>
      </c>
      <c r="CP35">
        <v>0.79</v>
      </c>
      <c r="CQ35">
        <f t="shared" ref="CQ35:CY38" si="48">CQ34+(CQ$39-CQ$34)/5</f>
        <v>0.72</v>
      </c>
      <c r="CR35">
        <f t="shared" si="48"/>
        <v>0.72</v>
      </c>
      <c r="CS35">
        <f t="shared" si="48"/>
        <v>0.34200000000000003</v>
      </c>
      <c r="CT35">
        <f t="shared" si="48"/>
        <v>0.72</v>
      </c>
      <c r="CU35">
        <f t="shared" si="48"/>
        <v>0.92400000000000004</v>
      </c>
      <c r="CV35">
        <f t="shared" si="48"/>
        <v>0.86399999999999999</v>
      </c>
      <c r="CW35">
        <f t="shared" si="48"/>
        <v>0.504</v>
      </c>
      <c r="CX35">
        <f t="shared" si="48"/>
        <v>0.56200000000000006</v>
      </c>
      <c r="CY35">
        <f t="shared" si="48"/>
        <v>0.83599999999999997</v>
      </c>
      <c r="DA35">
        <v>0.79</v>
      </c>
      <c r="DB35">
        <f t="shared" ref="DB35:DJ38" si="49">DB34+(DB$39-DB$34)/5</f>
        <v>0.27999999999999997</v>
      </c>
      <c r="DC35">
        <f t="shared" si="49"/>
        <v>0.27999999999999997</v>
      </c>
      <c r="DD35">
        <f t="shared" si="49"/>
        <v>0.65800000000000003</v>
      </c>
      <c r="DE35">
        <f t="shared" si="49"/>
        <v>0.27999999999999997</v>
      </c>
      <c r="DF35">
        <f t="shared" si="49"/>
        <v>7.5999999999999998E-2</v>
      </c>
      <c r="DG35">
        <f t="shared" si="49"/>
        <v>0.13600000000000001</v>
      </c>
      <c r="DH35">
        <f t="shared" si="49"/>
        <v>0.496</v>
      </c>
      <c r="DI35">
        <f t="shared" si="49"/>
        <v>0.438</v>
      </c>
      <c r="DJ35">
        <f t="shared" si="49"/>
        <v>0.16400000000000001</v>
      </c>
    </row>
    <row r="36" spans="2:114" x14ac:dyDescent="0.25">
      <c r="F36" t="s">
        <v>25</v>
      </c>
      <c r="G36">
        <f>VLOOKUP(G18,CE14:CN64,N18+1,FALSE)</f>
        <v>0.02</v>
      </c>
      <c r="AB36">
        <v>0.78</v>
      </c>
      <c r="AC36" s="21">
        <v>0</v>
      </c>
      <c r="AD36">
        <f>AD35+(AD$39-AD$34)/5</f>
        <v>6.6599999999999993E-2</v>
      </c>
      <c r="AE36" s="21">
        <v>0</v>
      </c>
      <c r="AF36">
        <f t="shared" si="40"/>
        <v>7.2999999999999995E-2</v>
      </c>
      <c r="AG36">
        <f t="shared" si="40"/>
        <v>8.3799999999999999E-2</v>
      </c>
      <c r="AH36">
        <f t="shared" si="40"/>
        <v>8.6799999999999988E-2</v>
      </c>
      <c r="AI36" s="21">
        <v>0</v>
      </c>
      <c r="AJ36">
        <f t="shared" si="41"/>
        <v>5.74E-2</v>
      </c>
      <c r="AK36">
        <f t="shared" si="41"/>
        <v>7.6200000000000004E-2</v>
      </c>
      <c r="AM36">
        <v>0.78</v>
      </c>
      <c r="AN36">
        <v>0</v>
      </c>
      <c r="AO36">
        <f t="shared" si="42"/>
        <v>2.4999999999999998E-2</v>
      </c>
      <c r="AP36">
        <f t="shared" si="42"/>
        <v>5.8999999999999997E-2</v>
      </c>
      <c r="AQ36">
        <f t="shared" si="42"/>
        <v>2.7E-2</v>
      </c>
      <c r="AR36" s="24">
        <v>0</v>
      </c>
      <c r="AS36" s="24">
        <v>0</v>
      </c>
      <c r="AT36">
        <f t="shared" si="43"/>
        <v>4.82E-2</v>
      </c>
      <c r="AU36">
        <f t="shared" si="43"/>
        <v>3.9E-2</v>
      </c>
      <c r="AV36">
        <f t="shared" si="43"/>
        <v>1.5800000000000002E-2</v>
      </c>
      <c r="AX36">
        <v>0.78</v>
      </c>
      <c r="AY36">
        <f t="shared" si="44"/>
        <v>5.8000000000000003E-2</v>
      </c>
      <c r="AZ36">
        <f t="shared" si="44"/>
        <v>2.6800000000000001E-2</v>
      </c>
      <c r="BA36">
        <f t="shared" si="44"/>
        <v>3.6400000000000002E-2</v>
      </c>
      <c r="BB36">
        <f t="shared" si="44"/>
        <v>4.0600000000000004E-2</v>
      </c>
      <c r="BC36">
        <f t="shared" si="44"/>
        <v>3.2399999999999998E-2</v>
      </c>
      <c r="BD36">
        <f t="shared" si="44"/>
        <v>4.6200000000000005E-2</v>
      </c>
      <c r="BE36">
        <f t="shared" si="44"/>
        <v>4.7399999999999998E-2</v>
      </c>
      <c r="BF36">
        <f t="shared" si="44"/>
        <v>3.3600000000000005E-2</v>
      </c>
      <c r="BG36">
        <f t="shared" si="44"/>
        <v>2.9800000000000004E-2</v>
      </c>
      <c r="BI36">
        <v>0.78</v>
      </c>
      <c r="BJ36">
        <f t="shared" si="45"/>
        <v>2.1400000000000002E-2</v>
      </c>
      <c r="BK36">
        <f t="shared" si="45"/>
        <v>1.0200000000000001E-2</v>
      </c>
      <c r="BL36">
        <f t="shared" si="45"/>
        <v>1.9199999999999998E-2</v>
      </c>
      <c r="BM36">
        <f t="shared" si="45"/>
        <v>1.4800000000000001E-2</v>
      </c>
      <c r="BN36">
        <f t="shared" si="45"/>
        <v>8.2000000000000007E-3</v>
      </c>
      <c r="BO36">
        <f t="shared" si="45"/>
        <v>1.38E-2</v>
      </c>
      <c r="BP36">
        <f t="shared" si="45"/>
        <v>2.1199999999999997E-2</v>
      </c>
      <c r="BQ36">
        <f t="shared" si="45"/>
        <v>1.4200000000000001E-2</v>
      </c>
      <c r="BR36">
        <f t="shared" si="45"/>
        <v>8.8000000000000005E-3</v>
      </c>
      <c r="BT36">
        <v>0.78</v>
      </c>
      <c r="BU36">
        <f t="shared" si="46"/>
        <v>5.8000000000000003E-2</v>
      </c>
      <c r="BV36">
        <f t="shared" si="46"/>
        <v>4.2600000000000006E-2</v>
      </c>
      <c r="BW36">
        <f t="shared" si="46"/>
        <v>4.7399999999999998E-2</v>
      </c>
      <c r="BX36">
        <f t="shared" si="46"/>
        <v>4.9600000000000005E-2</v>
      </c>
      <c r="BY36">
        <f t="shared" si="46"/>
        <v>4.5200000000000004E-2</v>
      </c>
      <c r="BZ36">
        <f t="shared" si="46"/>
        <v>5.2600000000000001E-2</v>
      </c>
      <c r="CA36">
        <f t="shared" si="46"/>
        <v>5.2999999999999999E-2</v>
      </c>
      <c r="CB36">
        <f t="shared" si="46"/>
        <v>4.5999999999999999E-2</v>
      </c>
      <c r="CC36">
        <f t="shared" si="46"/>
        <v>4.3600000000000007E-2</v>
      </c>
      <c r="CE36">
        <v>0.78</v>
      </c>
      <c r="CF36">
        <f t="shared" si="47"/>
        <v>2.1400000000000002E-2</v>
      </c>
      <c r="CG36">
        <f t="shared" si="47"/>
        <v>1.5800000000000002E-2</v>
      </c>
      <c r="CH36">
        <f t="shared" si="47"/>
        <v>2.0799999999999999E-2</v>
      </c>
      <c r="CI36">
        <f t="shared" si="47"/>
        <v>1.8400000000000003E-2</v>
      </c>
      <c r="CJ36">
        <f t="shared" si="47"/>
        <v>1.4800000000000001E-2</v>
      </c>
      <c r="CK36">
        <f t="shared" si="47"/>
        <v>1.78E-2</v>
      </c>
      <c r="CL36">
        <f t="shared" si="47"/>
        <v>2.18E-2</v>
      </c>
      <c r="CM36">
        <f t="shared" si="47"/>
        <v>1.78E-2</v>
      </c>
      <c r="CN36">
        <f t="shared" si="47"/>
        <v>1.5399999999999999E-2</v>
      </c>
      <c r="CP36">
        <v>0.78</v>
      </c>
      <c r="CQ36">
        <f t="shared" si="48"/>
        <v>0.73</v>
      </c>
      <c r="CR36">
        <f t="shared" si="48"/>
        <v>0.73</v>
      </c>
      <c r="CS36">
        <f t="shared" si="48"/>
        <v>0.35400000000000004</v>
      </c>
      <c r="CT36">
        <f t="shared" si="48"/>
        <v>0.73</v>
      </c>
      <c r="CU36">
        <f t="shared" si="48"/>
        <v>0.92800000000000005</v>
      </c>
      <c r="CV36">
        <f t="shared" si="48"/>
        <v>0.86799999999999999</v>
      </c>
      <c r="CW36">
        <f t="shared" si="48"/>
        <v>0.51800000000000002</v>
      </c>
      <c r="CX36">
        <f t="shared" si="48"/>
        <v>0.57400000000000007</v>
      </c>
      <c r="CY36">
        <f t="shared" si="48"/>
        <v>0.84199999999999997</v>
      </c>
      <c r="DA36">
        <v>0.78</v>
      </c>
      <c r="DB36">
        <f t="shared" si="49"/>
        <v>0.26999999999999996</v>
      </c>
      <c r="DC36">
        <f t="shared" si="49"/>
        <v>0.26999999999999996</v>
      </c>
      <c r="DD36">
        <f t="shared" si="49"/>
        <v>0.64600000000000002</v>
      </c>
      <c r="DE36">
        <f t="shared" si="49"/>
        <v>0.26999999999999996</v>
      </c>
      <c r="DF36">
        <f t="shared" si="49"/>
        <v>7.1999999999999995E-2</v>
      </c>
      <c r="DG36">
        <f t="shared" si="49"/>
        <v>0.13200000000000001</v>
      </c>
      <c r="DH36">
        <f t="shared" si="49"/>
        <v>0.48199999999999998</v>
      </c>
      <c r="DI36">
        <f t="shared" si="49"/>
        <v>0.42599999999999999</v>
      </c>
      <c r="DJ36">
        <f t="shared" si="49"/>
        <v>0.158</v>
      </c>
    </row>
    <row r="37" spans="2:114" x14ac:dyDescent="0.25">
      <c r="F37" t="s">
        <v>26</v>
      </c>
      <c r="G37">
        <f>G35*G15*G8*G8*12</f>
        <v>15840</v>
      </c>
      <c r="H37" t="s">
        <v>15</v>
      </c>
      <c r="AB37">
        <v>0.77</v>
      </c>
      <c r="AC37" s="21">
        <v>0</v>
      </c>
      <c r="AD37">
        <f>AD36+(AD$39-AD$34)/5</f>
        <v>6.7399999999999988E-2</v>
      </c>
      <c r="AE37" s="21">
        <v>0</v>
      </c>
      <c r="AF37">
        <f t="shared" si="40"/>
        <v>7.3999999999999996E-2</v>
      </c>
      <c r="AG37">
        <f t="shared" si="40"/>
        <v>8.4199999999999997E-2</v>
      </c>
      <c r="AH37">
        <f t="shared" si="40"/>
        <v>8.7199999999999986E-2</v>
      </c>
      <c r="AI37" s="21">
        <v>0</v>
      </c>
      <c r="AJ37">
        <f t="shared" si="41"/>
        <v>5.8599999999999999E-2</v>
      </c>
      <c r="AK37">
        <f t="shared" si="41"/>
        <v>7.6800000000000007E-2</v>
      </c>
      <c r="AM37">
        <v>0.77</v>
      </c>
      <c r="AN37">
        <v>0</v>
      </c>
      <c r="AO37">
        <f t="shared" si="42"/>
        <v>2.3999999999999997E-2</v>
      </c>
      <c r="AP37">
        <f t="shared" si="42"/>
        <v>5.7999999999999996E-2</v>
      </c>
      <c r="AQ37">
        <f t="shared" si="42"/>
        <v>2.5999999999999999E-2</v>
      </c>
      <c r="AR37" s="24">
        <v>0</v>
      </c>
      <c r="AS37" s="24">
        <v>0</v>
      </c>
      <c r="AT37">
        <f t="shared" si="43"/>
        <v>4.6800000000000001E-2</v>
      </c>
      <c r="AU37">
        <f t="shared" si="43"/>
        <v>3.7999999999999999E-2</v>
      </c>
      <c r="AV37">
        <f t="shared" si="43"/>
        <v>1.5200000000000002E-2</v>
      </c>
      <c r="AX37">
        <v>0.77</v>
      </c>
      <c r="AY37">
        <f t="shared" si="44"/>
        <v>5.9000000000000004E-2</v>
      </c>
      <c r="AZ37">
        <f t="shared" si="44"/>
        <v>2.7200000000000002E-2</v>
      </c>
      <c r="BA37">
        <f t="shared" si="44"/>
        <v>3.7600000000000001E-2</v>
      </c>
      <c r="BB37">
        <f t="shared" si="44"/>
        <v>4.1400000000000006E-2</v>
      </c>
      <c r="BC37">
        <f t="shared" si="44"/>
        <v>3.2599999999999997E-2</v>
      </c>
      <c r="BD37">
        <f t="shared" si="44"/>
        <v>4.6800000000000008E-2</v>
      </c>
      <c r="BE37">
        <f t="shared" si="44"/>
        <v>4.8599999999999997E-2</v>
      </c>
      <c r="BF37">
        <f t="shared" si="44"/>
        <v>3.4400000000000007E-2</v>
      </c>
      <c r="BG37">
        <f t="shared" si="44"/>
        <v>3.0200000000000005E-2</v>
      </c>
      <c r="BI37">
        <v>0.77</v>
      </c>
      <c r="BJ37">
        <f t="shared" si="45"/>
        <v>2.0600000000000004E-2</v>
      </c>
      <c r="BK37">
        <f t="shared" si="45"/>
        <v>9.8000000000000014E-3</v>
      </c>
      <c r="BL37">
        <f t="shared" si="45"/>
        <v>1.8799999999999997E-2</v>
      </c>
      <c r="BM37">
        <f t="shared" si="45"/>
        <v>1.4200000000000001E-2</v>
      </c>
      <c r="BN37">
        <f t="shared" si="45"/>
        <v>7.8000000000000005E-3</v>
      </c>
      <c r="BO37">
        <f t="shared" si="45"/>
        <v>1.32E-2</v>
      </c>
      <c r="BP37">
        <f t="shared" si="45"/>
        <v>2.0799999999999996E-2</v>
      </c>
      <c r="BQ37">
        <f t="shared" si="45"/>
        <v>1.3800000000000002E-2</v>
      </c>
      <c r="BR37">
        <f t="shared" si="45"/>
        <v>8.2000000000000007E-3</v>
      </c>
      <c r="BT37">
        <v>0.77</v>
      </c>
      <c r="BU37">
        <f t="shared" si="46"/>
        <v>5.9000000000000004E-2</v>
      </c>
      <c r="BV37">
        <f t="shared" si="46"/>
        <v>4.3400000000000008E-2</v>
      </c>
      <c r="BW37">
        <f t="shared" si="46"/>
        <v>4.8599999999999997E-2</v>
      </c>
      <c r="BX37">
        <f t="shared" si="46"/>
        <v>5.0400000000000007E-2</v>
      </c>
      <c r="BY37">
        <f t="shared" si="46"/>
        <v>4.5800000000000007E-2</v>
      </c>
      <c r="BZ37">
        <f t="shared" si="46"/>
        <v>5.3400000000000003E-2</v>
      </c>
      <c r="CA37">
        <f t="shared" si="46"/>
        <v>5.3999999999999999E-2</v>
      </c>
      <c r="CB37">
        <f t="shared" si="46"/>
        <v>4.7E-2</v>
      </c>
      <c r="CC37">
        <f t="shared" si="46"/>
        <v>4.4400000000000009E-2</v>
      </c>
      <c r="CE37">
        <v>0.77</v>
      </c>
      <c r="CF37">
        <f t="shared" si="47"/>
        <v>2.0600000000000004E-2</v>
      </c>
      <c r="CG37">
        <f t="shared" si="47"/>
        <v>1.5200000000000002E-2</v>
      </c>
      <c r="CH37">
        <f t="shared" si="47"/>
        <v>2.0199999999999999E-2</v>
      </c>
      <c r="CI37">
        <f t="shared" si="47"/>
        <v>1.7600000000000005E-2</v>
      </c>
      <c r="CJ37">
        <f t="shared" si="47"/>
        <v>1.4200000000000001E-2</v>
      </c>
      <c r="CK37">
        <f t="shared" si="47"/>
        <v>1.72E-2</v>
      </c>
      <c r="CL37">
        <f t="shared" si="47"/>
        <v>2.12E-2</v>
      </c>
      <c r="CM37">
        <f t="shared" si="47"/>
        <v>1.72E-2</v>
      </c>
      <c r="CN37">
        <f t="shared" si="47"/>
        <v>1.4599999999999998E-2</v>
      </c>
      <c r="CP37">
        <v>0.77</v>
      </c>
      <c r="CQ37">
        <f t="shared" si="48"/>
        <v>0.74</v>
      </c>
      <c r="CR37">
        <f t="shared" si="48"/>
        <v>0.74</v>
      </c>
      <c r="CS37">
        <f t="shared" si="48"/>
        <v>0.36600000000000005</v>
      </c>
      <c r="CT37">
        <f t="shared" si="48"/>
        <v>0.74</v>
      </c>
      <c r="CU37">
        <f t="shared" si="48"/>
        <v>0.93200000000000005</v>
      </c>
      <c r="CV37">
        <f t="shared" si="48"/>
        <v>0.872</v>
      </c>
      <c r="CW37">
        <f t="shared" si="48"/>
        <v>0.53200000000000003</v>
      </c>
      <c r="CX37">
        <f t="shared" si="48"/>
        <v>0.58600000000000008</v>
      </c>
      <c r="CY37">
        <f t="shared" si="48"/>
        <v>0.84799999999999998</v>
      </c>
      <c r="DA37">
        <v>0.77</v>
      </c>
      <c r="DB37">
        <f t="shared" si="49"/>
        <v>0.25999999999999995</v>
      </c>
      <c r="DC37">
        <f t="shared" si="49"/>
        <v>0.25999999999999995</v>
      </c>
      <c r="DD37">
        <f t="shared" si="49"/>
        <v>0.63400000000000001</v>
      </c>
      <c r="DE37">
        <f t="shared" si="49"/>
        <v>0.25999999999999995</v>
      </c>
      <c r="DF37">
        <f t="shared" si="49"/>
        <v>6.7999999999999991E-2</v>
      </c>
      <c r="DG37">
        <f t="shared" si="49"/>
        <v>0.128</v>
      </c>
      <c r="DH37">
        <f t="shared" si="49"/>
        <v>0.46799999999999997</v>
      </c>
      <c r="DI37">
        <f t="shared" si="49"/>
        <v>0.41399999999999998</v>
      </c>
      <c r="DJ37">
        <f t="shared" si="49"/>
        <v>0.152</v>
      </c>
    </row>
    <row r="38" spans="2:114" x14ac:dyDescent="0.25">
      <c r="F38" t="s">
        <v>27</v>
      </c>
      <c r="G38">
        <f>G36*G16*G8*G8*12</f>
        <v>7200</v>
      </c>
      <c r="H38" t="s">
        <v>15</v>
      </c>
      <c r="AB38">
        <v>0.76</v>
      </c>
      <c r="AC38" s="21">
        <v>0</v>
      </c>
      <c r="AD38">
        <f>AD37+(AD$39-AD$34)/5</f>
        <v>6.8199999999999983E-2</v>
      </c>
      <c r="AE38" s="21">
        <v>0</v>
      </c>
      <c r="AF38">
        <f t="shared" si="40"/>
        <v>7.4999999999999997E-2</v>
      </c>
      <c r="AG38">
        <f t="shared" si="40"/>
        <v>8.4599999999999995E-2</v>
      </c>
      <c r="AH38">
        <f t="shared" si="40"/>
        <v>8.7599999999999983E-2</v>
      </c>
      <c r="AI38" s="21">
        <v>0</v>
      </c>
      <c r="AJ38">
        <f t="shared" si="41"/>
        <v>5.9799999999999999E-2</v>
      </c>
      <c r="AK38">
        <f t="shared" si="41"/>
        <v>7.740000000000001E-2</v>
      </c>
      <c r="AM38">
        <v>0.76</v>
      </c>
      <c r="AN38">
        <v>0</v>
      </c>
      <c r="AO38">
        <f t="shared" si="42"/>
        <v>2.2999999999999996E-2</v>
      </c>
      <c r="AP38">
        <f t="shared" si="42"/>
        <v>5.6999999999999995E-2</v>
      </c>
      <c r="AQ38">
        <f t="shared" si="42"/>
        <v>2.4999999999999998E-2</v>
      </c>
      <c r="AR38" s="24">
        <v>0</v>
      </c>
      <c r="AS38" s="24">
        <v>0</v>
      </c>
      <c r="AT38">
        <f t="shared" si="43"/>
        <v>4.5400000000000003E-2</v>
      </c>
      <c r="AU38">
        <f t="shared" si="43"/>
        <v>3.6999999999999998E-2</v>
      </c>
      <c r="AV38">
        <f t="shared" si="43"/>
        <v>1.4600000000000002E-2</v>
      </c>
      <c r="AX38">
        <v>0.76</v>
      </c>
      <c r="AY38">
        <f t="shared" si="44"/>
        <v>6.0000000000000005E-2</v>
      </c>
      <c r="AZ38">
        <f t="shared" si="44"/>
        <v>2.7600000000000003E-2</v>
      </c>
      <c r="BA38">
        <f t="shared" si="44"/>
        <v>3.8800000000000001E-2</v>
      </c>
      <c r="BB38">
        <f t="shared" si="44"/>
        <v>4.2200000000000008E-2</v>
      </c>
      <c r="BC38">
        <f t="shared" si="44"/>
        <v>3.2799999999999996E-2</v>
      </c>
      <c r="BD38">
        <f t="shared" si="44"/>
        <v>4.7400000000000012E-2</v>
      </c>
      <c r="BE38">
        <f t="shared" si="44"/>
        <v>4.9799999999999997E-2</v>
      </c>
      <c r="BF38">
        <f t="shared" si="44"/>
        <v>3.5200000000000009E-2</v>
      </c>
      <c r="BG38">
        <f t="shared" si="44"/>
        <v>3.0600000000000006E-2</v>
      </c>
      <c r="BI38">
        <v>0.76</v>
      </c>
      <c r="BJ38">
        <f t="shared" si="45"/>
        <v>1.9800000000000005E-2</v>
      </c>
      <c r="BK38">
        <f t="shared" si="45"/>
        <v>9.4000000000000021E-3</v>
      </c>
      <c r="BL38">
        <f t="shared" si="45"/>
        <v>1.8399999999999996E-2</v>
      </c>
      <c r="BM38">
        <f t="shared" si="45"/>
        <v>1.3600000000000001E-2</v>
      </c>
      <c r="BN38">
        <f t="shared" si="45"/>
        <v>7.4000000000000003E-3</v>
      </c>
      <c r="BO38">
        <f t="shared" si="45"/>
        <v>1.26E-2</v>
      </c>
      <c r="BP38">
        <f t="shared" si="45"/>
        <v>2.0399999999999995E-2</v>
      </c>
      <c r="BQ38">
        <f t="shared" si="45"/>
        <v>1.3400000000000002E-2</v>
      </c>
      <c r="BR38">
        <f t="shared" si="45"/>
        <v>7.6000000000000009E-3</v>
      </c>
      <c r="BT38">
        <v>0.76</v>
      </c>
      <c r="BU38">
        <f t="shared" si="46"/>
        <v>6.0000000000000005E-2</v>
      </c>
      <c r="BV38">
        <f t="shared" si="46"/>
        <v>4.420000000000001E-2</v>
      </c>
      <c r="BW38">
        <f t="shared" si="46"/>
        <v>4.9799999999999997E-2</v>
      </c>
      <c r="BX38">
        <f t="shared" si="46"/>
        <v>5.1200000000000009E-2</v>
      </c>
      <c r="BY38">
        <f t="shared" si="46"/>
        <v>4.6400000000000011E-2</v>
      </c>
      <c r="BZ38">
        <f t="shared" si="46"/>
        <v>5.4200000000000005E-2</v>
      </c>
      <c r="CA38">
        <f t="shared" si="46"/>
        <v>5.5E-2</v>
      </c>
      <c r="CB38">
        <f t="shared" si="46"/>
        <v>4.8000000000000001E-2</v>
      </c>
      <c r="CC38">
        <f t="shared" si="46"/>
        <v>4.5200000000000011E-2</v>
      </c>
      <c r="CE38">
        <v>0.76</v>
      </c>
      <c r="CF38">
        <f t="shared" si="47"/>
        <v>1.9800000000000005E-2</v>
      </c>
      <c r="CG38">
        <f t="shared" si="47"/>
        <v>1.4600000000000002E-2</v>
      </c>
      <c r="CH38">
        <f t="shared" si="47"/>
        <v>1.9599999999999999E-2</v>
      </c>
      <c r="CI38">
        <f t="shared" si="47"/>
        <v>1.6800000000000006E-2</v>
      </c>
      <c r="CJ38">
        <f t="shared" si="47"/>
        <v>1.3600000000000001E-2</v>
      </c>
      <c r="CK38">
        <f t="shared" si="47"/>
        <v>1.66E-2</v>
      </c>
      <c r="CL38">
        <f t="shared" si="47"/>
        <v>2.06E-2</v>
      </c>
      <c r="CM38">
        <f t="shared" si="47"/>
        <v>1.66E-2</v>
      </c>
      <c r="CN38">
        <f t="shared" si="47"/>
        <v>1.3799999999999998E-2</v>
      </c>
      <c r="CP38">
        <v>0.76</v>
      </c>
      <c r="CQ38">
        <f t="shared" si="48"/>
        <v>0.75</v>
      </c>
      <c r="CR38">
        <f t="shared" si="48"/>
        <v>0.75</v>
      </c>
      <c r="CS38">
        <f t="shared" si="48"/>
        <v>0.37800000000000006</v>
      </c>
      <c r="CT38">
        <f t="shared" si="48"/>
        <v>0.75</v>
      </c>
      <c r="CU38">
        <f t="shared" si="48"/>
        <v>0.93600000000000005</v>
      </c>
      <c r="CV38">
        <f t="shared" si="48"/>
        <v>0.876</v>
      </c>
      <c r="CW38">
        <f t="shared" si="48"/>
        <v>0.54600000000000004</v>
      </c>
      <c r="CX38">
        <f t="shared" si="48"/>
        <v>0.59800000000000009</v>
      </c>
      <c r="CY38">
        <f t="shared" si="48"/>
        <v>0.85399999999999998</v>
      </c>
      <c r="DA38">
        <v>0.76</v>
      </c>
      <c r="DB38">
        <f t="shared" si="49"/>
        <v>0.24999999999999994</v>
      </c>
      <c r="DC38">
        <f t="shared" si="49"/>
        <v>0.24999999999999994</v>
      </c>
      <c r="DD38">
        <f t="shared" si="49"/>
        <v>0.622</v>
      </c>
      <c r="DE38">
        <f t="shared" si="49"/>
        <v>0.24999999999999994</v>
      </c>
      <c r="DF38">
        <f t="shared" si="49"/>
        <v>6.3999999999999987E-2</v>
      </c>
      <c r="DG38">
        <f t="shared" si="49"/>
        <v>0.124</v>
      </c>
      <c r="DH38">
        <f t="shared" si="49"/>
        <v>0.45399999999999996</v>
      </c>
      <c r="DI38">
        <f t="shared" si="49"/>
        <v>0.40199999999999997</v>
      </c>
      <c r="DJ38">
        <f t="shared" si="49"/>
        <v>0.14599999999999999</v>
      </c>
    </row>
    <row r="39" spans="2:114" x14ac:dyDescent="0.25">
      <c r="F39" t="s">
        <v>28</v>
      </c>
      <c r="G39">
        <f>G37+G38</f>
        <v>23040</v>
      </c>
      <c r="H39" t="s">
        <v>15</v>
      </c>
      <c r="AB39">
        <v>0.75</v>
      </c>
      <c r="AC39" s="21">
        <v>0</v>
      </c>
      <c r="AD39" s="24">
        <v>6.9000000000000006E-2</v>
      </c>
      <c r="AE39" s="21">
        <v>0</v>
      </c>
      <c r="AF39" s="24">
        <v>7.5999999999999998E-2</v>
      </c>
      <c r="AG39" s="24">
        <v>8.5000000000000006E-2</v>
      </c>
      <c r="AH39" s="24">
        <v>8.7999999999999995E-2</v>
      </c>
      <c r="AI39" s="21">
        <v>0</v>
      </c>
      <c r="AJ39" s="24">
        <v>6.0999999999999999E-2</v>
      </c>
      <c r="AK39" s="24">
        <v>7.8E-2</v>
      </c>
      <c r="AM39">
        <v>0.75</v>
      </c>
      <c r="AN39">
        <v>0</v>
      </c>
      <c r="AO39" s="24">
        <v>2.1999999999999999E-2</v>
      </c>
      <c r="AP39" s="24">
        <v>5.6000000000000001E-2</v>
      </c>
      <c r="AQ39" s="24">
        <v>2.4E-2</v>
      </c>
      <c r="AR39" s="24">
        <v>0</v>
      </c>
      <c r="AS39" s="24">
        <v>0</v>
      </c>
      <c r="AT39" s="24">
        <v>4.3999999999999997E-2</v>
      </c>
      <c r="AU39" s="24">
        <v>3.5999999999999997E-2</v>
      </c>
      <c r="AV39" s="24">
        <v>1.4E-2</v>
      </c>
      <c r="AX39">
        <v>0.75</v>
      </c>
      <c r="AY39" s="24">
        <v>6.0999999999999999E-2</v>
      </c>
      <c r="AZ39" s="24">
        <v>2.8000000000000001E-2</v>
      </c>
      <c r="BA39" s="24">
        <v>0.04</v>
      </c>
      <c r="BB39" s="24">
        <v>4.2999999999999997E-2</v>
      </c>
      <c r="BC39" s="24">
        <v>3.3000000000000002E-2</v>
      </c>
      <c r="BD39" s="24">
        <v>4.8000000000000001E-2</v>
      </c>
      <c r="BE39" s="24">
        <v>5.0999999999999997E-2</v>
      </c>
      <c r="BF39" s="24">
        <v>3.5999999999999997E-2</v>
      </c>
      <c r="BG39" s="24">
        <v>3.1E-2</v>
      </c>
      <c r="BI39">
        <v>0.75</v>
      </c>
      <c r="BJ39" s="24">
        <v>1.9E-2</v>
      </c>
      <c r="BK39" s="24">
        <v>8.9999999999999993E-3</v>
      </c>
      <c r="BL39" s="24">
        <v>1.7999999999999999E-2</v>
      </c>
      <c r="BM39" s="24">
        <v>1.2999999999999999E-2</v>
      </c>
      <c r="BN39" s="24">
        <v>7.0000000000000001E-3</v>
      </c>
      <c r="BO39" s="24">
        <v>1.2E-2</v>
      </c>
      <c r="BP39" s="24">
        <v>0.02</v>
      </c>
      <c r="BQ39" s="24">
        <v>1.2999999999999999E-2</v>
      </c>
      <c r="BR39" s="24">
        <v>7.0000000000000001E-3</v>
      </c>
      <c r="BT39">
        <v>0.75</v>
      </c>
      <c r="BU39" s="24">
        <v>6.0999999999999999E-2</v>
      </c>
      <c r="BV39" s="24">
        <v>4.4999999999999998E-2</v>
      </c>
      <c r="BW39" s="24">
        <v>5.0999999999999997E-2</v>
      </c>
      <c r="BX39" s="24">
        <v>5.1999999999999998E-2</v>
      </c>
      <c r="BY39" s="24">
        <v>4.7E-2</v>
      </c>
      <c r="BZ39" s="24">
        <v>5.5E-2</v>
      </c>
      <c r="CA39" s="24">
        <v>5.6000000000000001E-2</v>
      </c>
      <c r="CB39" s="24">
        <v>4.9000000000000002E-2</v>
      </c>
      <c r="CC39" s="24">
        <v>4.5999999999999999E-2</v>
      </c>
      <c r="CE39">
        <v>0.75</v>
      </c>
      <c r="CF39" s="24">
        <v>1.9E-2</v>
      </c>
      <c r="CG39" s="24">
        <v>1.4E-2</v>
      </c>
      <c r="CH39" s="24">
        <v>1.9E-2</v>
      </c>
      <c r="CI39" s="24">
        <v>1.6E-2</v>
      </c>
      <c r="CJ39" s="24">
        <v>1.2999999999999999E-2</v>
      </c>
      <c r="CK39" s="24">
        <v>1.6E-2</v>
      </c>
      <c r="CL39" s="24">
        <v>0.02</v>
      </c>
      <c r="CM39" s="24">
        <v>1.6E-2</v>
      </c>
      <c r="CN39" s="24">
        <v>1.2999999999999999E-2</v>
      </c>
      <c r="CP39">
        <v>0.75</v>
      </c>
      <c r="CQ39" s="24">
        <v>0.76</v>
      </c>
      <c r="CR39" s="24">
        <v>0.76</v>
      </c>
      <c r="CS39" s="24">
        <v>0.39</v>
      </c>
      <c r="CT39" s="24">
        <v>0.76</v>
      </c>
      <c r="CU39" s="24">
        <v>0.94</v>
      </c>
      <c r="CV39" s="24">
        <v>0.88</v>
      </c>
      <c r="CW39" s="24">
        <v>0.56000000000000005</v>
      </c>
      <c r="CX39" s="24">
        <v>0.61</v>
      </c>
      <c r="CY39" s="24">
        <v>0.86</v>
      </c>
      <c r="DA39">
        <v>0.75</v>
      </c>
      <c r="DB39" s="24">
        <v>0.24</v>
      </c>
      <c r="DC39" s="24">
        <v>0.24</v>
      </c>
      <c r="DD39" s="24">
        <v>0.61</v>
      </c>
      <c r="DE39" s="24">
        <v>0.24</v>
      </c>
      <c r="DF39" s="24">
        <v>0.06</v>
      </c>
      <c r="DG39" s="24">
        <v>0.12</v>
      </c>
      <c r="DH39" s="24">
        <v>0.44</v>
      </c>
      <c r="DI39" s="24">
        <v>0.39</v>
      </c>
      <c r="DJ39" s="24">
        <v>0.14000000000000001</v>
      </c>
    </row>
    <row r="40" spans="2:114" x14ac:dyDescent="0.25">
      <c r="AB40">
        <v>0.74</v>
      </c>
      <c r="AC40" s="21">
        <v>0</v>
      </c>
      <c r="AD40">
        <f>AD39+(AD$44-AD$39)/5</f>
        <v>7.0000000000000007E-2</v>
      </c>
      <c r="AE40" s="21">
        <v>0</v>
      </c>
      <c r="AF40">
        <f t="shared" ref="AF40:AH43" si="50">AF39+(AF$44-AF$39)/5</f>
        <v>7.6999999999999999E-2</v>
      </c>
      <c r="AG40">
        <f t="shared" si="50"/>
        <v>8.5199999999999998E-2</v>
      </c>
      <c r="AH40">
        <f t="shared" si="50"/>
        <v>8.8599999999999998E-2</v>
      </c>
      <c r="AI40" s="21">
        <v>0</v>
      </c>
      <c r="AJ40">
        <f t="shared" ref="AJ40:AK43" si="51">AJ39+(AJ$44-AJ$39)/5</f>
        <v>6.2399999999999997E-2</v>
      </c>
      <c r="AK40">
        <f t="shared" si="51"/>
        <v>7.8600000000000003E-2</v>
      </c>
      <c r="AM40">
        <v>0.74</v>
      </c>
      <c r="AN40">
        <v>0</v>
      </c>
      <c r="AO40">
        <f t="shared" ref="AO40:AQ43" si="52">AO39+(AO$44-AO$39)/5</f>
        <v>2.0999999999999998E-2</v>
      </c>
      <c r="AP40">
        <f t="shared" si="52"/>
        <v>5.4800000000000001E-2</v>
      </c>
      <c r="AQ40">
        <f t="shared" si="52"/>
        <v>2.3E-2</v>
      </c>
      <c r="AR40" s="24">
        <v>0</v>
      </c>
      <c r="AS40" s="24">
        <v>0</v>
      </c>
      <c r="AT40">
        <f t="shared" ref="AT40:AV43" si="53">AT39+(AT$44-AT$39)/5</f>
        <v>4.2799999999999998E-2</v>
      </c>
      <c r="AU40">
        <f t="shared" si="53"/>
        <v>3.4599999999999999E-2</v>
      </c>
      <c r="AV40">
        <f t="shared" si="53"/>
        <v>1.34E-2</v>
      </c>
      <c r="AX40">
        <v>0.74</v>
      </c>
      <c r="AY40">
        <f t="shared" ref="AY40:BG43" si="54">AY39+(AY$44-AY$39)/5</f>
        <v>6.2399999999999997E-2</v>
      </c>
      <c r="AZ40">
        <f t="shared" si="54"/>
        <v>2.8400000000000002E-2</v>
      </c>
      <c r="BA40">
        <f t="shared" si="54"/>
        <v>4.1200000000000001E-2</v>
      </c>
      <c r="BB40">
        <f t="shared" si="54"/>
        <v>4.36E-2</v>
      </c>
      <c r="BC40">
        <f t="shared" si="54"/>
        <v>3.3399999999999999E-2</v>
      </c>
      <c r="BD40">
        <f t="shared" si="54"/>
        <v>4.8599999999999997E-2</v>
      </c>
      <c r="BE40">
        <f t="shared" si="54"/>
        <v>5.2399999999999995E-2</v>
      </c>
      <c r="BF40">
        <f t="shared" si="54"/>
        <v>3.6799999999999999E-2</v>
      </c>
      <c r="BG40">
        <f t="shared" si="54"/>
        <v>3.1399999999999997E-2</v>
      </c>
      <c r="BI40">
        <v>0.74</v>
      </c>
      <c r="BJ40">
        <f t="shared" ref="BJ40:BR43" si="55">BJ39+(BJ$44-BJ$39)/5</f>
        <v>1.84E-2</v>
      </c>
      <c r="BK40">
        <f t="shared" si="55"/>
        <v>8.6E-3</v>
      </c>
      <c r="BL40">
        <f t="shared" si="55"/>
        <v>1.7599999999999998E-2</v>
      </c>
      <c r="BM40">
        <f t="shared" si="55"/>
        <v>1.26E-2</v>
      </c>
      <c r="BN40">
        <f t="shared" si="55"/>
        <v>6.6E-3</v>
      </c>
      <c r="BO40">
        <f t="shared" si="55"/>
        <v>1.14E-2</v>
      </c>
      <c r="BP40">
        <f t="shared" si="55"/>
        <v>1.9400000000000001E-2</v>
      </c>
      <c r="BQ40">
        <f t="shared" si="55"/>
        <v>1.26E-2</v>
      </c>
      <c r="BR40">
        <f t="shared" si="55"/>
        <v>6.8000000000000005E-3</v>
      </c>
      <c r="BT40">
        <v>0.74</v>
      </c>
      <c r="BU40">
        <f t="shared" ref="BU40:CC43" si="56">BU39+(BU$44-BU$39)/5</f>
        <v>6.2399999999999997E-2</v>
      </c>
      <c r="BV40">
        <f t="shared" si="56"/>
        <v>4.58E-2</v>
      </c>
      <c r="BW40">
        <f t="shared" si="56"/>
        <v>5.2199999999999996E-2</v>
      </c>
      <c r="BX40">
        <f t="shared" si="56"/>
        <v>5.2999999999999999E-2</v>
      </c>
      <c r="BY40">
        <f t="shared" si="56"/>
        <v>4.7800000000000002E-2</v>
      </c>
      <c r="BZ40">
        <f t="shared" si="56"/>
        <v>5.6000000000000001E-2</v>
      </c>
      <c r="CA40">
        <f t="shared" si="56"/>
        <v>5.74E-2</v>
      </c>
      <c r="CB40">
        <f t="shared" si="56"/>
        <v>0.05</v>
      </c>
      <c r="CC40">
        <f t="shared" si="56"/>
        <v>4.6800000000000001E-2</v>
      </c>
      <c r="CE40">
        <v>0.74</v>
      </c>
      <c r="CF40">
        <f t="shared" ref="CF40:CN43" si="57">CF39+(CF$44-CF$39)/5</f>
        <v>1.84E-2</v>
      </c>
      <c r="CG40">
        <f t="shared" si="57"/>
        <v>1.3600000000000001E-2</v>
      </c>
      <c r="CH40">
        <f t="shared" si="57"/>
        <v>1.84E-2</v>
      </c>
      <c r="CI40">
        <f t="shared" si="57"/>
        <v>1.5600000000000001E-2</v>
      </c>
      <c r="CJ40">
        <f t="shared" si="57"/>
        <v>1.26E-2</v>
      </c>
      <c r="CK40">
        <f t="shared" si="57"/>
        <v>1.54E-2</v>
      </c>
      <c r="CL40">
        <f t="shared" si="57"/>
        <v>1.9400000000000001E-2</v>
      </c>
      <c r="CM40">
        <f t="shared" si="57"/>
        <v>1.5600000000000001E-2</v>
      </c>
      <c r="CN40">
        <f t="shared" si="57"/>
        <v>1.26E-2</v>
      </c>
      <c r="CP40">
        <v>0.74</v>
      </c>
      <c r="CQ40">
        <f t="shared" ref="CQ40:CY43" si="58">CQ39+(CQ$44-CQ$39)/5</f>
        <v>0.77</v>
      </c>
      <c r="CR40">
        <f t="shared" si="58"/>
        <v>0.77</v>
      </c>
      <c r="CS40">
        <f t="shared" si="58"/>
        <v>0.40200000000000002</v>
      </c>
      <c r="CT40">
        <f t="shared" si="58"/>
        <v>0.77</v>
      </c>
      <c r="CU40">
        <f t="shared" si="58"/>
        <v>0.94199999999999995</v>
      </c>
      <c r="CV40">
        <f t="shared" si="58"/>
        <v>0.88600000000000001</v>
      </c>
      <c r="CW40">
        <f t="shared" si="58"/>
        <v>0.57200000000000006</v>
      </c>
      <c r="CX40">
        <f t="shared" si="58"/>
        <v>0.624</v>
      </c>
      <c r="CY40">
        <f t="shared" si="58"/>
        <v>0.86599999999999999</v>
      </c>
      <c r="DA40">
        <v>0.74</v>
      </c>
      <c r="DB40">
        <f t="shared" ref="DB40:DJ43" si="59">DB39+(DB$44-DB$39)/5</f>
        <v>0.22999999999999998</v>
      </c>
      <c r="DC40">
        <f t="shared" si="59"/>
        <v>0.22999999999999998</v>
      </c>
      <c r="DD40">
        <f t="shared" si="59"/>
        <v>0.59799999999999998</v>
      </c>
      <c r="DE40">
        <f t="shared" si="59"/>
        <v>0.22999999999999998</v>
      </c>
      <c r="DF40">
        <f t="shared" si="59"/>
        <v>5.7999999999999996E-2</v>
      </c>
      <c r="DG40">
        <f t="shared" si="59"/>
        <v>0.11399999999999999</v>
      </c>
      <c r="DH40">
        <f t="shared" si="59"/>
        <v>0.42799999999999999</v>
      </c>
      <c r="DI40">
        <f t="shared" si="59"/>
        <v>0.376</v>
      </c>
      <c r="DJ40">
        <f t="shared" si="59"/>
        <v>0.13400000000000001</v>
      </c>
    </row>
    <row r="41" spans="2:114" x14ac:dyDescent="0.25">
      <c r="B41" s="8" t="s">
        <v>60</v>
      </c>
      <c r="AB41">
        <v>0.73</v>
      </c>
      <c r="AC41" s="21">
        <v>0</v>
      </c>
      <c r="AD41">
        <f>AD40+(AD$44-AD$39)/5</f>
        <v>7.1000000000000008E-2</v>
      </c>
      <c r="AE41" s="21">
        <v>0</v>
      </c>
      <c r="AF41">
        <f t="shared" si="50"/>
        <v>7.8E-2</v>
      </c>
      <c r="AG41">
        <f t="shared" si="50"/>
        <v>8.539999999999999E-2</v>
      </c>
      <c r="AH41">
        <f t="shared" si="50"/>
        <v>8.9200000000000002E-2</v>
      </c>
      <c r="AI41" s="21">
        <v>0</v>
      </c>
      <c r="AJ41">
        <f t="shared" si="51"/>
        <v>6.3799999999999996E-2</v>
      </c>
      <c r="AK41">
        <f t="shared" si="51"/>
        <v>7.9200000000000007E-2</v>
      </c>
      <c r="AM41">
        <v>0.73</v>
      </c>
      <c r="AN41">
        <v>0</v>
      </c>
      <c r="AO41">
        <f t="shared" si="52"/>
        <v>1.9999999999999997E-2</v>
      </c>
      <c r="AP41">
        <f t="shared" si="52"/>
        <v>5.3600000000000002E-2</v>
      </c>
      <c r="AQ41">
        <f t="shared" si="52"/>
        <v>2.1999999999999999E-2</v>
      </c>
      <c r="AR41" s="24">
        <v>0</v>
      </c>
      <c r="AS41" s="24">
        <v>0</v>
      </c>
      <c r="AT41">
        <f t="shared" si="53"/>
        <v>4.1599999999999998E-2</v>
      </c>
      <c r="AU41">
        <f t="shared" si="53"/>
        <v>3.32E-2</v>
      </c>
      <c r="AV41">
        <f t="shared" si="53"/>
        <v>1.2800000000000001E-2</v>
      </c>
      <c r="AX41">
        <v>0.73</v>
      </c>
      <c r="AY41">
        <f t="shared" si="54"/>
        <v>6.3799999999999996E-2</v>
      </c>
      <c r="AZ41">
        <f t="shared" si="54"/>
        <v>2.8800000000000003E-2</v>
      </c>
      <c r="BA41">
        <f t="shared" si="54"/>
        <v>4.24E-2</v>
      </c>
      <c r="BB41">
        <f t="shared" si="54"/>
        <v>4.4200000000000003E-2</v>
      </c>
      <c r="BC41">
        <f t="shared" si="54"/>
        <v>3.3799999999999997E-2</v>
      </c>
      <c r="BD41">
        <f t="shared" si="54"/>
        <v>4.9199999999999994E-2</v>
      </c>
      <c r="BE41">
        <f t="shared" si="54"/>
        <v>5.3799999999999994E-2</v>
      </c>
      <c r="BF41">
        <f t="shared" si="54"/>
        <v>3.7600000000000001E-2</v>
      </c>
      <c r="BG41">
        <f t="shared" si="54"/>
        <v>3.1799999999999995E-2</v>
      </c>
      <c r="BI41">
        <v>0.73</v>
      </c>
      <c r="BJ41">
        <f t="shared" si="55"/>
        <v>1.78E-2</v>
      </c>
      <c r="BK41">
        <f t="shared" si="55"/>
        <v>8.2000000000000007E-3</v>
      </c>
      <c r="BL41">
        <f t="shared" si="55"/>
        <v>1.7199999999999997E-2</v>
      </c>
      <c r="BM41">
        <f t="shared" si="55"/>
        <v>1.2200000000000001E-2</v>
      </c>
      <c r="BN41">
        <f t="shared" si="55"/>
        <v>6.1999999999999998E-3</v>
      </c>
      <c r="BO41">
        <f t="shared" si="55"/>
        <v>1.0800000000000001E-2</v>
      </c>
      <c r="BP41">
        <f t="shared" si="55"/>
        <v>1.8800000000000001E-2</v>
      </c>
      <c r="BQ41">
        <f t="shared" si="55"/>
        <v>1.2200000000000001E-2</v>
      </c>
      <c r="BR41">
        <f t="shared" si="55"/>
        <v>6.6000000000000008E-3</v>
      </c>
      <c r="BT41">
        <v>0.73</v>
      </c>
      <c r="BU41">
        <f t="shared" si="56"/>
        <v>6.3799999999999996E-2</v>
      </c>
      <c r="BV41">
        <f t="shared" si="56"/>
        <v>4.6600000000000003E-2</v>
      </c>
      <c r="BW41">
        <f t="shared" si="56"/>
        <v>5.3399999999999996E-2</v>
      </c>
      <c r="BX41">
        <f t="shared" si="56"/>
        <v>5.3999999999999999E-2</v>
      </c>
      <c r="BY41">
        <f t="shared" si="56"/>
        <v>4.8600000000000004E-2</v>
      </c>
      <c r="BZ41">
        <f t="shared" si="56"/>
        <v>5.7000000000000002E-2</v>
      </c>
      <c r="CA41">
        <f t="shared" si="56"/>
        <v>5.8799999999999998E-2</v>
      </c>
      <c r="CB41">
        <f t="shared" si="56"/>
        <v>5.1000000000000004E-2</v>
      </c>
      <c r="CC41">
        <f t="shared" si="56"/>
        <v>4.7600000000000003E-2</v>
      </c>
      <c r="CE41">
        <v>0.73</v>
      </c>
      <c r="CF41">
        <f t="shared" si="57"/>
        <v>1.78E-2</v>
      </c>
      <c r="CG41">
        <f t="shared" si="57"/>
        <v>1.3200000000000002E-2</v>
      </c>
      <c r="CH41">
        <f t="shared" si="57"/>
        <v>1.78E-2</v>
      </c>
      <c r="CI41">
        <f t="shared" si="57"/>
        <v>1.5200000000000002E-2</v>
      </c>
      <c r="CJ41">
        <f t="shared" si="57"/>
        <v>1.2200000000000001E-2</v>
      </c>
      <c r="CK41">
        <f t="shared" si="57"/>
        <v>1.4800000000000001E-2</v>
      </c>
      <c r="CL41">
        <f t="shared" si="57"/>
        <v>1.8800000000000001E-2</v>
      </c>
      <c r="CM41">
        <f t="shared" si="57"/>
        <v>1.5200000000000002E-2</v>
      </c>
      <c r="CN41">
        <f t="shared" si="57"/>
        <v>1.2200000000000001E-2</v>
      </c>
      <c r="CP41">
        <v>0.73</v>
      </c>
      <c r="CQ41">
        <f t="shared" si="58"/>
        <v>0.78</v>
      </c>
      <c r="CR41">
        <f t="shared" si="58"/>
        <v>0.78</v>
      </c>
      <c r="CS41">
        <f t="shared" si="58"/>
        <v>0.41400000000000003</v>
      </c>
      <c r="CT41">
        <f t="shared" si="58"/>
        <v>0.78</v>
      </c>
      <c r="CU41">
        <f t="shared" si="58"/>
        <v>0.94399999999999995</v>
      </c>
      <c r="CV41">
        <f t="shared" si="58"/>
        <v>0.89200000000000002</v>
      </c>
      <c r="CW41">
        <f t="shared" si="58"/>
        <v>0.58400000000000007</v>
      </c>
      <c r="CX41">
        <f t="shared" si="58"/>
        <v>0.63800000000000001</v>
      </c>
      <c r="CY41">
        <f t="shared" si="58"/>
        <v>0.872</v>
      </c>
      <c r="DA41">
        <v>0.73</v>
      </c>
      <c r="DB41">
        <f t="shared" si="59"/>
        <v>0.21999999999999997</v>
      </c>
      <c r="DC41">
        <f t="shared" si="59"/>
        <v>0.21999999999999997</v>
      </c>
      <c r="DD41">
        <f t="shared" si="59"/>
        <v>0.58599999999999997</v>
      </c>
      <c r="DE41">
        <f t="shared" si="59"/>
        <v>0.21999999999999997</v>
      </c>
      <c r="DF41">
        <f t="shared" si="59"/>
        <v>5.5999999999999994E-2</v>
      </c>
      <c r="DG41">
        <f t="shared" si="59"/>
        <v>0.10799999999999998</v>
      </c>
      <c r="DH41">
        <f t="shared" si="59"/>
        <v>0.41599999999999998</v>
      </c>
      <c r="DI41">
        <f t="shared" si="59"/>
        <v>0.36199999999999999</v>
      </c>
      <c r="DJ41">
        <f t="shared" si="59"/>
        <v>0.128</v>
      </c>
    </row>
    <row r="42" spans="2:114" x14ac:dyDescent="0.25">
      <c r="D42" s="9" t="s">
        <v>32</v>
      </c>
      <c r="R42" s="9"/>
      <c r="AB42">
        <v>0.72</v>
      </c>
      <c r="AC42" s="21">
        <v>0</v>
      </c>
      <c r="AD42">
        <f>AD41+(AD$44-AD$39)/5</f>
        <v>7.2000000000000008E-2</v>
      </c>
      <c r="AE42" s="21">
        <v>0</v>
      </c>
      <c r="AF42">
        <f t="shared" si="50"/>
        <v>7.9000000000000001E-2</v>
      </c>
      <c r="AG42">
        <f t="shared" si="50"/>
        <v>8.5599999999999982E-2</v>
      </c>
      <c r="AH42">
        <f t="shared" si="50"/>
        <v>8.9800000000000005E-2</v>
      </c>
      <c r="AI42" s="21">
        <v>0</v>
      </c>
      <c r="AJ42">
        <f t="shared" si="51"/>
        <v>6.5199999999999994E-2</v>
      </c>
      <c r="AK42">
        <f t="shared" si="51"/>
        <v>7.980000000000001E-2</v>
      </c>
      <c r="AM42">
        <v>0.72</v>
      </c>
      <c r="AN42">
        <v>0</v>
      </c>
      <c r="AO42">
        <f t="shared" si="52"/>
        <v>1.8999999999999996E-2</v>
      </c>
      <c r="AP42">
        <f t="shared" si="52"/>
        <v>5.2400000000000002E-2</v>
      </c>
      <c r="AQ42">
        <f t="shared" si="52"/>
        <v>2.0999999999999998E-2</v>
      </c>
      <c r="AR42" s="24">
        <v>0</v>
      </c>
      <c r="AS42" s="24">
        <v>0</v>
      </c>
      <c r="AT42">
        <f t="shared" si="53"/>
        <v>4.0399999999999998E-2</v>
      </c>
      <c r="AU42">
        <f t="shared" si="53"/>
        <v>3.1800000000000002E-2</v>
      </c>
      <c r="AV42">
        <f t="shared" si="53"/>
        <v>1.2200000000000001E-2</v>
      </c>
      <c r="AX42">
        <v>0.72</v>
      </c>
      <c r="AY42">
        <f t="shared" si="54"/>
        <v>6.5199999999999994E-2</v>
      </c>
      <c r="AZ42">
        <f t="shared" si="54"/>
        <v>2.9200000000000004E-2</v>
      </c>
      <c r="BA42">
        <f t="shared" si="54"/>
        <v>4.36E-2</v>
      </c>
      <c r="BB42">
        <f t="shared" si="54"/>
        <v>4.4800000000000006E-2</v>
      </c>
      <c r="BC42">
        <f t="shared" si="54"/>
        <v>3.4199999999999994E-2</v>
      </c>
      <c r="BD42">
        <f t="shared" si="54"/>
        <v>4.979999999999999E-2</v>
      </c>
      <c r="BE42">
        <f t="shared" si="54"/>
        <v>5.5199999999999992E-2</v>
      </c>
      <c r="BF42">
        <f t="shared" si="54"/>
        <v>3.8400000000000004E-2</v>
      </c>
      <c r="BG42">
        <f t="shared" si="54"/>
        <v>3.2199999999999993E-2</v>
      </c>
      <c r="BI42">
        <v>0.72</v>
      </c>
      <c r="BJ42">
        <f t="shared" si="55"/>
        <v>1.72E-2</v>
      </c>
      <c r="BK42">
        <f t="shared" si="55"/>
        <v>7.8000000000000005E-3</v>
      </c>
      <c r="BL42">
        <f t="shared" si="55"/>
        <v>1.6799999999999995E-2</v>
      </c>
      <c r="BM42">
        <f t="shared" si="55"/>
        <v>1.1800000000000001E-2</v>
      </c>
      <c r="BN42">
        <f t="shared" si="55"/>
        <v>5.7999999999999996E-3</v>
      </c>
      <c r="BO42">
        <f t="shared" si="55"/>
        <v>1.0200000000000001E-2</v>
      </c>
      <c r="BP42">
        <f t="shared" si="55"/>
        <v>1.8200000000000001E-2</v>
      </c>
      <c r="BQ42">
        <f t="shared" si="55"/>
        <v>1.1800000000000001E-2</v>
      </c>
      <c r="BR42">
        <f t="shared" si="55"/>
        <v>6.4000000000000012E-3</v>
      </c>
      <c r="BT42">
        <v>0.72</v>
      </c>
      <c r="BU42">
        <f t="shared" si="56"/>
        <v>6.5199999999999994E-2</v>
      </c>
      <c r="BV42">
        <f t="shared" si="56"/>
        <v>4.7400000000000005E-2</v>
      </c>
      <c r="BW42">
        <f t="shared" si="56"/>
        <v>5.4599999999999996E-2</v>
      </c>
      <c r="BX42">
        <f t="shared" si="56"/>
        <v>5.5E-2</v>
      </c>
      <c r="BY42">
        <f t="shared" si="56"/>
        <v>4.9400000000000006E-2</v>
      </c>
      <c r="BZ42">
        <f t="shared" si="56"/>
        <v>5.8000000000000003E-2</v>
      </c>
      <c r="CA42">
        <f t="shared" si="56"/>
        <v>6.0199999999999997E-2</v>
      </c>
      <c r="CB42">
        <f t="shared" si="56"/>
        <v>5.2000000000000005E-2</v>
      </c>
      <c r="CC42">
        <f t="shared" si="56"/>
        <v>4.8400000000000006E-2</v>
      </c>
      <c r="CE42">
        <v>0.72</v>
      </c>
      <c r="CF42">
        <f t="shared" si="57"/>
        <v>1.72E-2</v>
      </c>
      <c r="CG42">
        <f t="shared" si="57"/>
        <v>1.2800000000000002E-2</v>
      </c>
      <c r="CH42">
        <f t="shared" si="57"/>
        <v>1.72E-2</v>
      </c>
      <c r="CI42">
        <f t="shared" si="57"/>
        <v>1.4800000000000002E-2</v>
      </c>
      <c r="CJ42">
        <f t="shared" si="57"/>
        <v>1.1800000000000001E-2</v>
      </c>
      <c r="CK42">
        <f t="shared" si="57"/>
        <v>1.4200000000000001E-2</v>
      </c>
      <c r="CL42">
        <f t="shared" si="57"/>
        <v>1.8200000000000001E-2</v>
      </c>
      <c r="CM42">
        <f t="shared" si="57"/>
        <v>1.4800000000000002E-2</v>
      </c>
      <c r="CN42">
        <f t="shared" si="57"/>
        <v>1.1800000000000001E-2</v>
      </c>
      <c r="CP42">
        <v>0.72</v>
      </c>
      <c r="CQ42">
        <f t="shared" si="58"/>
        <v>0.79</v>
      </c>
      <c r="CR42">
        <f t="shared" si="58"/>
        <v>0.79</v>
      </c>
      <c r="CS42">
        <f t="shared" si="58"/>
        <v>0.42600000000000005</v>
      </c>
      <c r="CT42">
        <f t="shared" si="58"/>
        <v>0.79</v>
      </c>
      <c r="CU42">
        <f t="shared" si="58"/>
        <v>0.94599999999999995</v>
      </c>
      <c r="CV42">
        <f t="shared" si="58"/>
        <v>0.89800000000000002</v>
      </c>
      <c r="CW42">
        <f t="shared" si="58"/>
        <v>0.59600000000000009</v>
      </c>
      <c r="CX42">
        <f t="shared" si="58"/>
        <v>0.65200000000000002</v>
      </c>
      <c r="CY42">
        <f t="shared" si="58"/>
        <v>0.878</v>
      </c>
      <c r="DA42">
        <v>0.72</v>
      </c>
      <c r="DB42">
        <f t="shared" si="59"/>
        <v>0.20999999999999996</v>
      </c>
      <c r="DC42">
        <f t="shared" si="59"/>
        <v>0.20999999999999996</v>
      </c>
      <c r="DD42">
        <f t="shared" si="59"/>
        <v>0.57399999999999995</v>
      </c>
      <c r="DE42">
        <f t="shared" si="59"/>
        <v>0.20999999999999996</v>
      </c>
      <c r="DF42">
        <f t="shared" si="59"/>
        <v>5.3999999999999992E-2</v>
      </c>
      <c r="DG42">
        <f t="shared" si="59"/>
        <v>0.10199999999999998</v>
      </c>
      <c r="DH42">
        <f t="shared" si="59"/>
        <v>0.40399999999999997</v>
      </c>
      <c r="DI42">
        <f t="shared" si="59"/>
        <v>0.34799999999999998</v>
      </c>
      <c r="DJ42">
        <f t="shared" si="59"/>
        <v>0.122</v>
      </c>
    </row>
    <row r="43" spans="2:114" x14ac:dyDescent="0.25">
      <c r="E43" s="8" t="s">
        <v>30</v>
      </c>
      <c r="S43" s="8"/>
      <c r="AB43">
        <v>0.71</v>
      </c>
      <c r="AC43" s="21">
        <v>0</v>
      </c>
      <c r="AD43">
        <f>AD42+(AD$44-AD$39)/5</f>
        <v>7.3000000000000009E-2</v>
      </c>
      <c r="AE43" s="21">
        <v>0</v>
      </c>
      <c r="AF43">
        <f t="shared" si="50"/>
        <v>0.08</v>
      </c>
      <c r="AG43">
        <f t="shared" si="50"/>
        <v>8.5799999999999974E-2</v>
      </c>
      <c r="AH43">
        <f t="shared" si="50"/>
        <v>9.0400000000000008E-2</v>
      </c>
      <c r="AI43" s="21">
        <v>0</v>
      </c>
      <c r="AJ43">
        <f t="shared" si="51"/>
        <v>6.6599999999999993E-2</v>
      </c>
      <c r="AK43">
        <f t="shared" si="51"/>
        <v>8.0400000000000013E-2</v>
      </c>
      <c r="AM43">
        <v>0.71</v>
      </c>
      <c r="AN43">
        <v>0</v>
      </c>
      <c r="AO43">
        <f t="shared" si="52"/>
        <v>1.7999999999999995E-2</v>
      </c>
      <c r="AP43">
        <f t="shared" si="52"/>
        <v>5.1200000000000002E-2</v>
      </c>
      <c r="AQ43">
        <f t="shared" si="52"/>
        <v>1.9999999999999997E-2</v>
      </c>
      <c r="AR43" s="24">
        <v>0</v>
      </c>
      <c r="AS43" s="24">
        <v>0</v>
      </c>
      <c r="AT43">
        <f t="shared" si="53"/>
        <v>3.9199999999999999E-2</v>
      </c>
      <c r="AU43">
        <f t="shared" si="53"/>
        <v>3.0400000000000003E-2</v>
      </c>
      <c r="AV43">
        <f t="shared" si="53"/>
        <v>1.1600000000000001E-2</v>
      </c>
      <c r="AX43">
        <v>0.71</v>
      </c>
      <c r="AY43">
        <f t="shared" si="54"/>
        <v>6.6599999999999993E-2</v>
      </c>
      <c r="AZ43">
        <f t="shared" si="54"/>
        <v>2.9600000000000005E-2</v>
      </c>
      <c r="BA43">
        <f t="shared" si="54"/>
        <v>4.48E-2</v>
      </c>
      <c r="BB43">
        <f t="shared" si="54"/>
        <v>4.540000000000001E-2</v>
      </c>
      <c r="BC43">
        <f t="shared" si="54"/>
        <v>3.4599999999999992E-2</v>
      </c>
      <c r="BD43">
        <f t="shared" si="54"/>
        <v>5.0399999999999986E-2</v>
      </c>
      <c r="BE43">
        <f t="shared" si="54"/>
        <v>5.6599999999999991E-2</v>
      </c>
      <c r="BF43">
        <f t="shared" si="54"/>
        <v>3.9200000000000006E-2</v>
      </c>
      <c r="BG43">
        <f t="shared" si="54"/>
        <v>3.259999999999999E-2</v>
      </c>
      <c r="BI43">
        <v>0.71</v>
      </c>
      <c r="BJ43">
        <f t="shared" si="55"/>
        <v>1.66E-2</v>
      </c>
      <c r="BK43">
        <f t="shared" si="55"/>
        <v>7.4000000000000003E-3</v>
      </c>
      <c r="BL43">
        <f t="shared" si="55"/>
        <v>1.6399999999999994E-2</v>
      </c>
      <c r="BM43">
        <f t="shared" si="55"/>
        <v>1.1400000000000002E-2</v>
      </c>
      <c r="BN43">
        <f t="shared" si="55"/>
        <v>5.3999999999999994E-3</v>
      </c>
      <c r="BO43">
        <f t="shared" si="55"/>
        <v>9.6000000000000009E-3</v>
      </c>
      <c r="BP43">
        <f t="shared" si="55"/>
        <v>1.7600000000000001E-2</v>
      </c>
      <c r="BQ43">
        <f t="shared" si="55"/>
        <v>1.1400000000000002E-2</v>
      </c>
      <c r="BR43">
        <f t="shared" si="55"/>
        <v>6.2000000000000015E-3</v>
      </c>
      <c r="BT43">
        <v>0.71</v>
      </c>
      <c r="BU43">
        <f t="shared" si="56"/>
        <v>6.6599999999999993E-2</v>
      </c>
      <c r="BV43">
        <f t="shared" si="56"/>
        <v>4.8200000000000007E-2</v>
      </c>
      <c r="BW43">
        <f t="shared" si="56"/>
        <v>5.5799999999999995E-2</v>
      </c>
      <c r="BX43">
        <f t="shared" si="56"/>
        <v>5.6000000000000001E-2</v>
      </c>
      <c r="BY43">
        <f t="shared" si="56"/>
        <v>5.0200000000000009E-2</v>
      </c>
      <c r="BZ43">
        <f t="shared" si="56"/>
        <v>5.9000000000000004E-2</v>
      </c>
      <c r="CA43">
        <f t="shared" si="56"/>
        <v>6.1599999999999995E-2</v>
      </c>
      <c r="CB43">
        <f t="shared" si="56"/>
        <v>5.3000000000000005E-2</v>
      </c>
      <c r="CC43">
        <f t="shared" si="56"/>
        <v>4.9200000000000008E-2</v>
      </c>
      <c r="CE43">
        <v>0.71</v>
      </c>
      <c r="CF43">
        <f t="shared" si="57"/>
        <v>1.66E-2</v>
      </c>
      <c r="CG43">
        <f t="shared" si="57"/>
        <v>1.2400000000000003E-2</v>
      </c>
      <c r="CH43">
        <f t="shared" si="57"/>
        <v>1.66E-2</v>
      </c>
      <c r="CI43">
        <f t="shared" si="57"/>
        <v>1.4400000000000003E-2</v>
      </c>
      <c r="CJ43">
        <f t="shared" si="57"/>
        <v>1.1400000000000002E-2</v>
      </c>
      <c r="CK43">
        <f t="shared" si="57"/>
        <v>1.3600000000000001E-2</v>
      </c>
      <c r="CL43">
        <f t="shared" si="57"/>
        <v>1.7600000000000001E-2</v>
      </c>
      <c r="CM43">
        <f t="shared" si="57"/>
        <v>1.4400000000000003E-2</v>
      </c>
      <c r="CN43">
        <f t="shared" si="57"/>
        <v>1.1400000000000002E-2</v>
      </c>
      <c r="CP43">
        <v>0.71</v>
      </c>
      <c r="CQ43">
        <f t="shared" si="58"/>
        <v>0.8</v>
      </c>
      <c r="CR43">
        <f t="shared" si="58"/>
        <v>0.8</v>
      </c>
      <c r="CS43">
        <f t="shared" si="58"/>
        <v>0.43800000000000006</v>
      </c>
      <c r="CT43">
        <f t="shared" si="58"/>
        <v>0.8</v>
      </c>
      <c r="CU43">
        <f t="shared" si="58"/>
        <v>0.94799999999999995</v>
      </c>
      <c r="CV43">
        <f t="shared" si="58"/>
        <v>0.90400000000000003</v>
      </c>
      <c r="CW43">
        <f t="shared" si="58"/>
        <v>0.6080000000000001</v>
      </c>
      <c r="CX43">
        <f t="shared" si="58"/>
        <v>0.66600000000000004</v>
      </c>
      <c r="CY43">
        <f t="shared" si="58"/>
        <v>0.88400000000000001</v>
      </c>
      <c r="DA43">
        <v>0.71</v>
      </c>
      <c r="DB43">
        <f t="shared" si="59"/>
        <v>0.19999999999999996</v>
      </c>
      <c r="DC43">
        <f t="shared" si="59"/>
        <v>0.19999999999999996</v>
      </c>
      <c r="DD43">
        <f t="shared" si="59"/>
        <v>0.56199999999999994</v>
      </c>
      <c r="DE43">
        <f t="shared" si="59"/>
        <v>0.19999999999999996</v>
      </c>
      <c r="DF43">
        <f t="shared" si="59"/>
        <v>5.1999999999999991E-2</v>
      </c>
      <c r="DG43">
        <f t="shared" si="59"/>
        <v>9.5999999999999974E-2</v>
      </c>
      <c r="DH43">
        <f t="shared" si="59"/>
        <v>0.39199999999999996</v>
      </c>
      <c r="DI43">
        <f t="shared" si="59"/>
        <v>0.33399999999999996</v>
      </c>
      <c r="DJ43">
        <f t="shared" si="59"/>
        <v>0.11599999999999999</v>
      </c>
    </row>
    <row r="44" spans="2:114" x14ac:dyDescent="0.25">
      <c r="F44" t="s">
        <v>14</v>
      </c>
      <c r="G44">
        <f>G24</f>
        <v>61344</v>
      </c>
      <c r="H44" t="s">
        <v>15</v>
      </c>
      <c r="P44" t="s">
        <v>46</v>
      </c>
      <c r="Q44" t="s">
        <v>39</v>
      </c>
      <c r="AB44">
        <v>0.7</v>
      </c>
      <c r="AC44" s="21">
        <v>0</v>
      </c>
      <c r="AD44" s="24">
        <v>7.3999999999999996E-2</v>
      </c>
      <c r="AE44" s="21">
        <v>0</v>
      </c>
      <c r="AF44" s="24">
        <v>8.1000000000000003E-2</v>
      </c>
      <c r="AG44" s="24">
        <v>8.5999999999999993E-2</v>
      </c>
      <c r="AH44" s="24">
        <v>9.0999999999999998E-2</v>
      </c>
      <c r="AI44" s="21">
        <v>0</v>
      </c>
      <c r="AJ44" s="24">
        <v>6.8000000000000005E-2</v>
      </c>
      <c r="AK44" s="24">
        <v>8.1000000000000003E-2</v>
      </c>
      <c r="AM44">
        <v>0.7</v>
      </c>
      <c r="AN44">
        <v>0</v>
      </c>
      <c r="AO44" s="24">
        <v>1.7000000000000001E-2</v>
      </c>
      <c r="AP44" s="24">
        <v>0.05</v>
      </c>
      <c r="AQ44" s="24">
        <v>1.9E-2</v>
      </c>
      <c r="AR44" s="24">
        <v>0</v>
      </c>
      <c r="AS44" s="24">
        <v>0</v>
      </c>
      <c r="AT44" s="24">
        <v>3.7999999999999999E-2</v>
      </c>
      <c r="AU44" s="24">
        <v>2.9000000000000001E-2</v>
      </c>
      <c r="AV44" s="24">
        <v>1.0999999999999999E-2</v>
      </c>
      <c r="AX44">
        <v>0.7</v>
      </c>
      <c r="AY44" s="24">
        <v>6.8000000000000005E-2</v>
      </c>
      <c r="AZ44" s="24">
        <v>0.03</v>
      </c>
      <c r="BA44" s="24">
        <v>4.5999999999999999E-2</v>
      </c>
      <c r="BB44" s="24">
        <v>4.5999999999999999E-2</v>
      </c>
      <c r="BC44" s="24">
        <v>3.5000000000000003E-2</v>
      </c>
      <c r="BD44" s="24">
        <v>5.0999999999999997E-2</v>
      </c>
      <c r="BE44" s="24">
        <v>5.8000000000000003E-2</v>
      </c>
      <c r="BF44" s="24">
        <v>0.04</v>
      </c>
      <c r="BG44" s="24">
        <v>3.3000000000000002E-2</v>
      </c>
      <c r="BI44">
        <v>0.7</v>
      </c>
      <c r="BJ44" s="24">
        <v>1.6E-2</v>
      </c>
      <c r="BK44" s="24">
        <v>7.0000000000000001E-3</v>
      </c>
      <c r="BL44" s="24">
        <v>1.6E-2</v>
      </c>
      <c r="BM44" s="24">
        <v>1.0999999999999999E-2</v>
      </c>
      <c r="BN44" s="24">
        <v>5.0000000000000001E-3</v>
      </c>
      <c r="BO44" s="24">
        <v>8.9999999999999993E-3</v>
      </c>
      <c r="BP44" s="24">
        <v>1.7000000000000001E-2</v>
      </c>
      <c r="BQ44" s="24">
        <v>1.0999999999999999E-2</v>
      </c>
      <c r="BR44" s="24">
        <v>6.0000000000000001E-3</v>
      </c>
      <c r="BT44">
        <v>0.7</v>
      </c>
      <c r="BU44" s="24">
        <v>6.8000000000000005E-2</v>
      </c>
      <c r="BV44" s="24">
        <v>4.9000000000000002E-2</v>
      </c>
      <c r="BW44" s="24">
        <v>5.7000000000000002E-2</v>
      </c>
      <c r="BX44" s="24">
        <v>5.7000000000000002E-2</v>
      </c>
      <c r="BY44" s="24">
        <v>5.0999999999999997E-2</v>
      </c>
      <c r="BZ44" s="24">
        <v>0.06</v>
      </c>
      <c r="CA44" s="24">
        <v>6.3E-2</v>
      </c>
      <c r="CB44" s="24">
        <v>5.3999999999999999E-2</v>
      </c>
      <c r="CC44" s="24">
        <v>0.05</v>
      </c>
      <c r="CE44">
        <v>0.7</v>
      </c>
      <c r="CF44" s="24">
        <v>1.6E-2</v>
      </c>
      <c r="CG44" s="24">
        <v>1.2E-2</v>
      </c>
      <c r="CH44" s="24">
        <v>1.6E-2</v>
      </c>
      <c r="CI44" s="24">
        <v>1.4E-2</v>
      </c>
      <c r="CJ44" s="24">
        <v>1.0999999999999999E-2</v>
      </c>
      <c r="CK44" s="24">
        <v>1.2999999999999999E-2</v>
      </c>
      <c r="CL44" s="24">
        <v>1.7000000000000001E-2</v>
      </c>
      <c r="CM44" s="24">
        <v>1.4E-2</v>
      </c>
      <c r="CN44" s="24">
        <v>1.0999999999999999E-2</v>
      </c>
      <c r="CP44">
        <v>0.7</v>
      </c>
      <c r="CQ44" s="24">
        <v>0.81</v>
      </c>
      <c r="CR44" s="24">
        <v>0.81</v>
      </c>
      <c r="CS44" s="24">
        <v>0.45</v>
      </c>
      <c r="CT44" s="24">
        <v>0.81</v>
      </c>
      <c r="CU44" s="24">
        <v>0.95</v>
      </c>
      <c r="CV44" s="24">
        <v>0.91</v>
      </c>
      <c r="CW44" s="24">
        <v>0.62</v>
      </c>
      <c r="CX44" s="24">
        <v>0.68</v>
      </c>
      <c r="CY44" s="24">
        <v>0.89</v>
      </c>
      <c r="DA44">
        <v>0.7</v>
      </c>
      <c r="DB44" s="24">
        <v>0.19</v>
      </c>
      <c r="DC44" s="24">
        <v>0.19</v>
      </c>
      <c r="DD44" s="24">
        <v>0.55000000000000004</v>
      </c>
      <c r="DE44" s="24">
        <v>0.19</v>
      </c>
      <c r="DF44" s="24">
        <v>0.05</v>
      </c>
      <c r="DG44" s="24">
        <v>0.09</v>
      </c>
      <c r="DH44" s="24">
        <v>0.38</v>
      </c>
      <c r="DI44" s="24">
        <v>0.32</v>
      </c>
      <c r="DJ44" s="24">
        <v>0.11</v>
      </c>
    </row>
    <row r="45" spans="2:114" x14ac:dyDescent="0.25">
      <c r="F45" t="s">
        <v>31</v>
      </c>
      <c r="G45">
        <f>G44/(K$7*12*K$11*K$11)</f>
        <v>227.2</v>
      </c>
      <c r="H45" t="s">
        <v>36</v>
      </c>
      <c r="P45" s="12" t="s">
        <v>73</v>
      </c>
      <c r="Q45" s="12">
        <v>2E-3</v>
      </c>
      <c r="AB45">
        <v>0.69</v>
      </c>
      <c r="AC45" s="21">
        <v>0</v>
      </c>
      <c r="AD45">
        <f>AD44+(AD$49-AD$44)/5</f>
        <v>7.46E-2</v>
      </c>
      <c r="AE45" s="21">
        <v>0</v>
      </c>
      <c r="AF45">
        <f t="shared" ref="AF45:AH48" si="60">AF44+(AF$49-AF$44)/5</f>
        <v>8.1799999999999998E-2</v>
      </c>
      <c r="AG45">
        <f t="shared" si="60"/>
        <v>8.6199999999999999E-2</v>
      </c>
      <c r="AH45">
        <f t="shared" si="60"/>
        <v>9.1399999999999995E-2</v>
      </c>
      <c r="AI45" s="21">
        <v>0</v>
      </c>
      <c r="AJ45">
        <f t="shared" ref="AJ45:AK48" si="61">AJ44+(AJ$49-AJ$44)/5</f>
        <v>6.9199999999999998E-2</v>
      </c>
      <c r="AK45">
        <f t="shared" si="61"/>
        <v>8.14E-2</v>
      </c>
      <c r="AM45">
        <v>0.69</v>
      </c>
      <c r="AN45">
        <v>0</v>
      </c>
      <c r="AO45">
        <f t="shared" ref="AO45:AQ48" si="62">AO44+(AO$49-AO$44)/5</f>
        <v>1.6400000000000001E-2</v>
      </c>
      <c r="AP45">
        <f t="shared" si="62"/>
        <v>4.8600000000000004E-2</v>
      </c>
      <c r="AQ45">
        <f t="shared" si="62"/>
        <v>1.8200000000000001E-2</v>
      </c>
      <c r="AR45" s="24">
        <v>0</v>
      </c>
      <c r="AS45" s="24">
        <v>0</v>
      </c>
      <c r="AT45">
        <f t="shared" ref="AT45:AV48" si="63">AT44+(AT$49-AT$44)/5</f>
        <v>3.6600000000000001E-2</v>
      </c>
      <c r="AU45">
        <f t="shared" si="63"/>
        <v>2.8000000000000001E-2</v>
      </c>
      <c r="AV45">
        <f t="shared" si="63"/>
        <v>1.04E-2</v>
      </c>
      <c r="AX45">
        <v>0.69</v>
      </c>
      <c r="AY45">
        <f t="shared" ref="AY45:BG48" si="64">AY44+(AY$49-AY$44)/5</f>
        <v>6.9199999999999998E-2</v>
      </c>
      <c r="AZ45">
        <f t="shared" si="64"/>
        <v>3.04E-2</v>
      </c>
      <c r="BA45">
        <f t="shared" si="64"/>
        <v>4.7599999999999996E-2</v>
      </c>
      <c r="BB45">
        <f t="shared" si="64"/>
        <v>4.6800000000000001E-2</v>
      </c>
      <c r="BC45">
        <f t="shared" si="64"/>
        <v>3.5200000000000002E-2</v>
      </c>
      <c r="BD45">
        <f t="shared" si="64"/>
        <v>5.16E-2</v>
      </c>
      <c r="BE45">
        <f t="shared" si="64"/>
        <v>5.9400000000000001E-2</v>
      </c>
      <c r="BF45">
        <f t="shared" si="64"/>
        <v>4.0800000000000003E-2</v>
      </c>
      <c r="BG45">
        <f t="shared" si="64"/>
        <v>3.32E-2</v>
      </c>
      <c r="BI45">
        <v>0.69</v>
      </c>
      <c r="BJ45">
        <f t="shared" ref="BJ45:BR48" si="65">BJ44+(BJ$49-BJ$44)/5</f>
        <v>1.54E-2</v>
      </c>
      <c r="BK45">
        <f t="shared" si="65"/>
        <v>6.8000000000000005E-3</v>
      </c>
      <c r="BL45">
        <f t="shared" si="65"/>
        <v>1.5600000000000001E-2</v>
      </c>
      <c r="BM45">
        <f t="shared" si="65"/>
        <v>1.06E-2</v>
      </c>
      <c r="BN45">
        <f t="shared" si="65"/>
        <v>4.8000000000000004E-3</v>
      </c>
      <c r="BO45">
        <f t="shared" si="65"/>
        <v>8.6E-3</v>
      </c>
      <c r="BP45">
        <f t="shared" si="65"/>
        <v>1.6400000000000001E-2</v>
      </c>
      <c r="BQ45">
        <f t="shared" si="65"/>
        <v>1.06E-2</v>
      </c>
      <c r="BR45">
        <f t="shared" si="65"/>
        <v>5.8000000000000005E-3</v>
      </c>
      <c r="BT45">
        <v>0.69</v>
      </c>
      <c r="BU45">
        <f t="shared" ref="BU45:CC48" si="66">BU44+(BU$49-BU$44)/5</f>
        <v>6.9199999999999998E-2</v>
      </c>
      <c r="BV45">
        <f t="shared" si="66"/>
        <v>4.9800000000000004E-2</v>
      </c>
      <c r="BW45">
        <f t="shared" si="66"/>
        <v>5.8400000000000001E-2</v>
      </c>
      <c r="BX45">
        <f t="shared" si="66"/>
        <v>5.8000000000000003E-2</v>
      </c>
      <c r="BY45">
        <f t="shared" si="66"/>
        <v>5.1799999999999999E-2</v>
      </c>
      <c r="BZ45">
        <f t="shared" si="66"/>
        <v>6.08E-2</v>
      </c>
      <c r="CA45">
        <f t="shared" si="66"/>
        <v>6.4399999999999999E-2</v>
      </c>
      <c r="CB45">
        <f t="shared" si="66"/>
        <v>5.5E-2</v>
      </c>
      <c r="CC45">
        <f t="shared" si="66"/>
        <v>5.0800000000000005E-2</v>
      </c>
      <c r="CE45">
        <v>0.69</v>
      </c>
      <c r="CF45">
        <f t="shared" ref="CF45:CN48" si="67">CF44+(CF$49-CF$44)/5</f>
        <v>1.54E-2</v>
      </c>
      <c r="CG45">
        <f t="shared" si="67"/>
        <v>1.1600000000000001E-2</v>
      </c>
      <c r="CH45">
        <f t="shared" si="67"/>
        <v>1.5600000000000001E-2</v>
      </c>
      <c r="CI45">
        <f t="shared" si="67"/>
        <v>1.34E-2</v>
      </c>
      <c r="CJ45">
        <f t="shared" si="67"/>
        <v>1.06E-2</v>
      </c>
      <c r="CK45">
        <f t="shared" si="67"/>
        <v>1.24E-2</v>
      </c>
      <c r="CL45">
        <f t="shared" si="67"/>
        <v>1.6400000000000001E-2</v>
      </c>
      <c r="CM45">
        <f t="shared" si="67"/>
        <v>1.34E-2</v>
      </c>
      <c r="CN45">
        <f t="shared" si="67"/>
        <v>1.06E-2</v>
      </c>
      <c r="CP45">
        <v>0.69</v>
      </c>
      <c r="CQ45">
        <f t="shared" ref="CQ45:CY48" si="68">CQ44+(CQ$49-CQ$44)/5</f>
        <v>0.81800000000000006</v>
      </c>
      <c r="CR45">
        <f t="shared" si="68"/>
        <v>0.81800000000000006</v>
      </c>
      <c r="CS45">
        <f t="shared" si="68"/>
        <v>0.46600000000000003</v>
      </c>
      <c r="CT45">
        <f t="shared" si="68"/>
        <v>0.81800000000000006</v>
      </c>
      <c r="CU45">
        <f t="shared" si="68"/>
        <v>0.95199999999999996</v>
      </c>
      <c r="CV45">
        <f t="shared" si="68"/>
        <v>0.91400000000000003</v>
      </c>
      <c r="CW45">
        <f t="shared" si="68"/>
        <v>0.63400000000000001</v>
      </c>
      <c r="CX45">
        <f t="shared" si="68"/>
        <v>0.69200000000000006</v>
      </c>
      <c r="CY45">
        <f t="shared" si="68"/>
        <v>0.89600000000000002</v>
      </c>
      <c r="DA45">
        <v>0.69</v>
      </c>
      <c r="DB45">
        <f t="shared" ref="DB45:DJ48" si="69">DB44+(DB$49-DB$44)/5</f>
        <v>0.182</v>
      </c>
      <c r="DC45">
        <f t="shared" si="69"/>
        <v>0.182</v>
      </c>
      <c r="DD45">
        <f t="shared" si="69"/>
        <v>0.53400000000000003</v>
      </c>
      <c r="DE45">
        <f t="shared" si="69"/>
        <v>0.182</v>
      </c>
      <c r="DF45">
        <f t="shared" si="69"/>
        <v>4.8000000000000001E-2</v>
      </c>
      <c r="DG45">
        <f t="shared" si="69"/>
        <v>8.5999999999999993E-2</v>
      </c>
      <c r="DH45">
        <f t="shared" si="69"/>
        <v>0.36599999999999999</v>
      </c>
      <c r="DI45">
        <f t="shared" si="69"/>
        <v>0.308</v>
      </c>
      <c r="DJ45">
        <f t="shared" si="69"/>
        <v>0.104</v>
      </c>
    </row>
    <row r="46" spans="2:114" x14ac:dyDescent="0.25">
      <c r="F46" t="s">
        <v>37</v>
      </c>
      <c r="G46">
        <f>0.85*K$8/K$9*(1-POWER(1-2*G45/(0.85*K$8),1/2))</f>
        <v>3.9723043339815944E-3</v>
      </c>
      <c r="J46" t="s">
        <v>40</v>
      </c>
      <c r="K46">
        <f>0.75*0.85*K$8*K$10/K$9*(87000/(87000+K$9))</f>
        <v>1.6035076530612244E-2</v>
      </c>
      <c r="M46" t="s">
        <v>39</v>
      </c>
      <c r="N46">
        <f>VLOOKUP(K$9,P$45:Q$48,2)</f>
        <v>1.8E-3</v>
      </c>
      <c r="P46" s="12">
        <v>50000</v>
      </c>
      <c r="Q46" s="12">
        <v>2E-3</v>
      </c>
      <c r="AB46">
        <v>0.68</v>
      </c>
      <c r="AC46" s="21">
        <v>0</v>
      </c>
      <c r="AD46">
        <f>AD45+(AD$49-AD$44)/5</f>
        <v>7.5200000000000003E-2</v>
      </c>
      <c r="AE46" s="21">
        <v>0</v>
      </c>
      <c r="AF46">
        <f t="shared" si="60"/>
        <v>8.2599999999999993E-2</v>
      </c>
      <c r="AG46">
        <f t="shared" si="60"/>
        <v>8.6400000000000005E-2</v>
      </c>
      <c r="AH46">
        <f t="shared" si="60"/>
        <v>9.1799999999999993E-2</v>
      </c>
      <c r="AI46" s="21">
        <v>0</v>
      </c>
      <c r="AJ46">
        <f t="shared" si="61"/>
        <v>7.039999999999999E-2</v>
      </c>
      <c r="AK46">
        <f t="shared" si="61"/>
        <v>8.1799999999999998E-2</v>
      </c>
      <c r="AM46">
        <v>0.68</v>
      </c>
      <c r="AN46">
        <v>0</v>
      </c>
      <c r="AO46">
        <f t="shared" si="62"/>
        <v>1.5800000000000002E-2</v>
      </c>
      <c r="AP46">
        <f t="shared" si="62"/>
        <v>4.7200000000000006E-2</v>
      </c>
      <c r="AQ46">
        <f t="shared" si="62"/>
        <v>1.7400000000000002E-2</v>
      </c>
      <c r="AR46" s="24">
        <v>0</v>
      </c>
      <c r="AS46" s="24">
        <v>0</v>
      </c>
      <c r="AT46">
        <f t="shared" si="63"/>
        <v>3.5200000000000002E-2</v>
      </c>
      <c r="AU46">
        <f t="shared" si="63"/>
        <v>2.7E-2</v>
      </c>
      <c r="AV46">
        <f t="shared" si="63"/>
        <v>9.7999999999999997E-3</v>
      </c>
      <c r="AX46">
        <v>0.68</v>
      </c>
      <c r="AY46">
        <f t="shared" si="64"/>
        <v>7.039999999999999E-2</v>
      </c>
      <c r="AZ46">
        <f t="shared" si="64"/>
        <v>3.0800000000000001E-2</v>
      </c>
      <c r="BA46">
        <f t="shared" si="64"/>
        <v>4.9199999999999994E-2</v>
      </c>
      <c r="BB46">
        <f t="shared" si="64"/>
        <v>4.7600000000000003E-2</v>
      </c>
      <c r="BC46">
        <f t="shared" si="64"/>
        <v>3.5400000000000001E-2</v>
      </c>
      <c r="BD46">
        <f t="shared" si="64"/>
        <v>5.2200000000000003E-2</v>
      </c>
      <c r="BE46">
        <f t="shared" si="64"/>
        <v>6.08E-2</v>
      </c>
      <c r="BF46">
        <f t="shared" si="64"/>
        <v>4.1600000000000005E-2</v>
      </c>
      <c r="BG46">
        <f t="shared" si="64"/>
        <v>3.3399999999999999E-2</v>
      </c>
      <c r="BI46">
        <v>0.68</v>
      </c>
      <c r="BJ46">
        <f t="shared" si="65"/>
        <v>1.4800000000000001E-2</v>
      </c>
      <c r="BK46">
        <f t="shared" si="65"/>
        <v>6.6000000000000008E-3</v>
      </c>
      <c r="BL46">
        <f t="shared" si="65"/>
        <v>1.5200000000000002E-2</v>
      </c>
      <c r="BM46">
        <f t="shared" si="65"/>
        <v>1.0200000000000001E-2</v>
      </c>
      <c r="BN46">
        <f t="shared" si="65"/>
        <v>4.6000000000000008E-3</v>
      </c>
      <c r="BO46">
        <f t="shared" si="65"/>
        <v>8.2000000000000007E-3</v>
      </c>
      <c r="BP46">
        <f t="shared" si="65"/>
        <v>1.5800000000000002E-2</v>
      </c>
      <c r="BQ46">
        <f t="shared" si="65"/>
        <v>1.0200000000000001E-2</v>
      </c>
      <c r="BR46">
        <f t="shared" si="65"/>
        <v>5.6000000000000008E-3</v>
      </c>
      <c r="BT46">
        <v>0.68</v>
      </c>
      <c r="BU46">
        <f t="shared" si="66"/>
        <v>7.039999999999999E-2</v>
      </c>
      <c r="BV46">
        <f t="shared" si="66"/>
        <v>5.0600000000000006E-2</v>
      </c>
      <c r="BW46">
        <f t="shared" si="66"/>
        <v>5.9799999999999999E-2</v>
      </c>
      <c r="BX46">
        <f t="shared" si="66"/>
        <v>5.9000000000000004E-2</v>
      </c>
      <c r="BY46">
        <f t="shared" si="66"/>
        <v>5.2600000000000001E-2</v>
      </c>
      <c r="BZ46">
        <f t="shared" si="66"/>
        <v>6.1600000000000002E-2</v>
      </c>
      <c r="CA46">
        <f t="shared" si="66"/>
        <v>6.5799999999999997E-2</v>
      </c>
      <c r="CB46">
        <f t="shared" si="66"/>
        <v>5.6000000000000001E-2</v>
      </c>
      <c r="CC46">
        <f t="shared" si="66"/>
        <v>5.1600000000000007E-2</v>
      </c>
      <c r="CE46">
        <v>0.68</v>
      </c>
      <c r="CF46">
        <f t="shared" si="67"/>
        <v>1.4800000000000001E-2</v>
      </c>
      <c r="CG46">
        <f t="shared" si="67"/>
        <v>1.1200000000000002E-2</v>
      </c>
      <c r="CH46">
        <f t="shared" si="67"/>
        <v>1.5200000000000002E-2</v>
      </c>
      <c r="CI46">
        <f t="shared" si="67"/>
        <v>1.2800000000000001E-2</v>
      </c>
      <c r="CJ46">
        <f t="shared" si="67"/>
        <v>1.0200000000000001E-2</v>
      </c>
      <c r="CK46">
        <f t="shared" si="67"/>
        <v>1.18E-2</v>
      </c>
      <c r="CL46">
        <f t="shared" si="67"/>
        <v>1.5800000000000002E-2</v>
      </c>
      <c r="CM46">
        <f t="shared" si="67"/>
        <v>1.2800000000000001E-2</v>
      </c>
      <c r="CN46">
        <f t="shared" si="67"/>
        <v>1.0200000000000001E-2</v>
      </c>
      <c r="CP46">
        <v>0.68</v>
      </c>
      <c r="CQ46">
        <f t="shared" si="68"/>
        <v>0.82600000000000007</v>
      </c>
      <c r="CR46">
        <f t="shared" si="68"/>
        <v>0.82600000000000007</v>
      </c>
      <c r="CS46">
        <f t="shared" si="68"/>
        <v>0.48200000000000004</v>
      </c>
      <c r="CT46">
        <f t="shared" si="68"/>
        <v>0.82600000000000007</v>
      </c>
      <c r="CU46">
        <f t="shared" si="68"/>
        <v>0.95399999999999996</v>
      </c>
      <c r="CV46">
        <f t="shared" si="68"/>
        <v>0.91800000000000004</v>
      </c>
      <c r="CW46">
        <f t="shared" si="68"/>
        <v>0.64800000000000002</v>
      </c>
      <c r="CX46">
        <f t="shared" si="68"/>
        <v>0.70400000000000007</v>
      </c>
      <c r="CY46">
        <f t="shared" si="68"/>
        <v>0.90200000000000002</v>
      </c>
      <c r="DA46">
        <v>0.68</v>
      </c>
      <c r="DB46">
        <f t="shared" si="69"/>
        <v>0.17399999999999999</v>
      </c>
      <c r="DC46">
        <f t="shared" si="69"/>
        <v>0.17399999999999999</v>
      </c>
      <c r="DD46">
        <f t="shared" si="69"/>
        <v>0.51800000000000002</v>
      </c>
      <c r="DE46">
        <f t="shared" si="69"/>
        <v>0.17399999999999999</v>
      </c>
      <c r="DF46">
        <f t="shared" si="69"/>
        <v>4.5999999999999999E-2</v>
      </c>
      <c r="DG46">
        <f t="shared" si="69"/>
        <v>8.199999999999999E-2</v>
      </c>
      <c r="DH46">
        <f t="shared" si="69"/>
        <v>0.35199999999999998</v>
      </c>
      <c r="DI46">
        <f t="shared" si="69"/>
        <v>0.29599999999999999</v>
      </c>
      <c r="DJ46">
        <f t="shared" si="69"/>
        <v>9.799999999999999E-2</v>
      </c>
    </row>
    <row r="47" spans="2:114" x14ac:dyDescent="0.25">
      <c r="P47" s="12">
        <v>60000</v>
      </c>
      <c r="Q47" s="12">
        <v>1.8E-3</v>
      </c>
      <c r="AB47">
        <v>0.67</v>
      </c>
      <c r="AC47" s="21">
        <v>0</v>
      </c>
      <c r="AD47">
        <f>AD46+(AD$49-AD$44)/5</f>
        <v>7.5800000000000006E-2</v>
      </c>
      <c r="AE47" s="21">
        <v>0</v>
      </c>
      <c r="AF47">
        <f t="shared" si="60"/>
        <v>8.3399999999999988E-2</v>
      </c>
      <c r="AG47">
        <f t="shared" si="60"/>
        <v>8.660000000000001E-2</v>
      </c>
      <c r="AH47">
        <f t="shared" si="60"/>
        <v>9.219999999999999E-2</v>
      </c>
      <c r="AI47" s="21">
        <v>0</v>
      </c>
      <c r="AJ47">
        <f t="shared" si="61"/>
        <v>7.1599999999999983E-2</v>
      </c>
      <c r="AK47">
        <f t="shared" si="61"/>
        <v>8.2199999999999995E-2</v>
      </c>
      <c r="AM47">
        <v>0.67</v>
      </c>
      <c r="AN47">
        <v>0</v>
      </c>
      <c r="AO47">
        <f t="shared" si="62"/>
        <v>1.5200000000000002E-2</v>
      </c>
      <c r="AP47">
        <f t="shared" si="62"/>
        <v>4.5800000000000007E-2</v>
      </c>
      <c r="AQ47">
        <f t="shared" si="62"/>
        <v>1.6600000000000004E-2</v>
      </c>
      <c r="AR47" s="24">
        <v>0</v>
      </c>
      <c r="AS47" s="24">
        <v>0</v>
      </c>
      <c r="AT47">
        <f t="shared" si="63"/>
        <v>3.3800000000000004E-2</v>
      </c>
      <c r="AU47">
        <f t="shared" si="63"/>
        <v>2.5999999999999999E-2</v>
      </c>
      <c r="AV47">
        <f t="shared" si="63"/>
        <v>9.1999999999999998E-3</v>
      </c>
      <c r="AX47">
        <v>0.67</v>
      </c>
      <c r="AY47">
        <f t="shared" si="64"/>
        <v>7.1599999999999983E-2</v>
      </c>
      <c r="AZ47">
        <f t="shared" si="64"/>
        <v>3.1200000000000002E-2</v>
      </c>
      <c r="BA47">
        <f t="shared" si="64"/>
        <v>5.0799999999999991E-2</v>
      </c>
      <c r="BB47">
        <f t="shared" si="64"/>
        <v>4.8400000000000006E-2</v>
      </c>
      <c r="BC47">
        <f t="shared" si="64"/>
        <v>3.56E-2</v>
      </c>
      <c r="BD47">
        <f t="shared" si="64"/>
        <v>5.2800000000000007E-2</v>
      </c>
      <c r="BE47">
        <f t="shared" si="64"/>
        <v>6.2199999999999998E-2</v>
      </c>
      <c r="BF47">
        <f t="shared" si="64"/>
        <v>4.2400000000000007E-2</v>
      </c>
      <c r="BG47">
        <f t="shared" si="64"/>
        <v>3.3599999999999998E-2</v>
      </c>
      <c r="BI47">
        <v>0.67</v>
      </c>
      <c r="BJ47">
        <f t="shared" si="65"/>
        <v>1.4200000000000001E-2</v>
      </c>
      <c r="BK47">
        <f t="shared" si="65"/>
        <v>6.4000000000000012E-3</v>
      </c>
      <c r="BL47">
        <f t="shared" si="65"/>
        <v>1.4800000000000002E-2</v>
      </c>
      <c r="BM47">
        <f t="shared" si="65"/>
        <v>9.8000000000000014E-3</v>
      </c>
      <c r="BN47">
        <f t="shared" si="65"/>
        <v>4.4000000000000011E-3</v>
      </c>
      <c r="BO47">
        <f t="shared" si="65"/>
        <v>7.8000000000000005E-3</v>
      </c>
      <c r="BP47">
        <f t="shared" si="65"/>
        <v>1.5200000000000002E-2</v>
      </c>
      <c r="BQ47">
        <f t="shared" si="65"/>
        <v>9.8000000000000014E-3</v>
      </c>
      <c r="BR47">
        <f t="shared" si="65"/>
        <v>5.4000000000000012E-3</v>
      </c>
      <c r="BT47">
        <v>0.67</v>
      </c>
      <c r="BU47">
        <f t="shared" si="66"/>
        <v>7.1599999999999983E-2</v>
      </c>
      <c r="BV47">
        <f t="shared" si="66"/>
        <v>5.1400000000000008E-2</v>
      </c>
      <c r="BW47">
        <f t="shared" si="66"/>
        <v>6.1199999999999997E-2</v>
      </c>
      <c r="BX47">
        <f t="shared" si="66"/>
        <v>6.0000000000000005E-2</v>
      </c>
      <c r="BY47">
        <f t="shared" si="66"/>
        <v>5.3400000000000003E-2</v>
      </c>
      <c r="BZ47">
        <f t="shared" si="66"/>
        <v>6.2400000000000004E-2</v>
      </c>
      <c r="CA47">
        <f t="shared" si="66"/>
        <v>6.7199999999999996E-2</v>
      </c>
      <c r="CB47">
        <f t="shared" si="66"/>
        <v>5.7000000000000002E-2</v>
      </c>
      <c r="CC47">
        <f t="shared" si="66"/>
        <v>5.2400000000000009E-2</v>
      </c>
      <c r="CE47">
        <v>0.67</v>
      </c>
      <c r="CF47">
        <f t="shared" si="67"/>
        <v>1.4200000000000001E-2</v>
      </c>
      <c r="CG47">
        <f t="shared" si="67"/>
        <v>1.0800000000000002E-2</v>
      </c>
      <c r="CH47">
        <f t="shared" si="67"/>
        <v>1.4800000000000002E-2</v>
      </c>
      <c r="CI47">
        <f t="shared" si="67"/>
        <v>1.2200000000000001E-2</v>
      </c>
      <c r="CJ47">
        <f t="shared" si="67"/>
        <v>9.8000000000000014E-3</v>
      </c>
      <c r="CK47">
        <f t="shared" si="67"/>
        <v>1.12E-2</v>
      </c>
      <c r="CL47">
        <f t="shared" si="67"/>
        <v>1.5200000000000002E-2</v>
      </c>
      <c r="CM47">
        <f t="shared" si="67"/>
        <v>1.2200000000000001E-2</v>
      </c>
      <c r="CN47">
        <f t="shared" si="67"/>
        <v>9.8000000000000014E-3</v>
      </c>
      <c r="CP47">
        <v>0.67</v>
      </c>
      <c r="CQ47">
        <f t="shared" si="68"/>
        <v>0.83400000000000007</v>
      </c>
      <c r="CR47">
        <f t="shared" si="68"/>
        <v>0.83400000000000007</v>
      </c>
      <c r="CS47">
        <f t="shared" si="68"/>
        <v>0.49800000000000005</v>
      </c>
      <c r="CT47">
        <f t="shared" si="68"/>
        <v>0.83400000000000007</v>
      </c>
      <c r="CU47">
        <f t="shared" si="68"/>
        <v>0.95599999999999996</v>
      </c>
      <c r="CV47">
        <f t="shared" si="68"/>
        <v>0.92200000000000004</v>
      </c>
      <c r="CW47">
        <f t="shared" si="68"/>
        <v>0.66200000000000003</v>
      </c>
      <c r="CX47">
        <f t="shared" si="68"/>
        <v>0.71600000000000008</v>
      </c>
      <c r="CY47">
        <f t="shared" si="68"/>
        <v>0.90800000000000003</v>
      </c>
      <c r="DA47">
        <v>0.67</v>
      </c>
      <c r="DB47">
        <f t="shared" si="69"/>
        <v>0.16599999999999998</v>
      </c>
      <c r="DC47">
        <f t="shared" si="69"/>
        <v>0.16599999999999998</v>
      </c>
      <c r="DD47">
        <f t="shared" si="69"/>
        <v>0.502</v>
      </c>
      <c r="DE47">
        <f t="shared" si="69"/>
        <v>0.16599999999999998</v>
      </c>
      <c r="DF47">
        <f t="shared" si="69"/>
        <v>4.3999999999999997E-2</v>
      </c>
      <c r="DG47">
        <f t="shared" si="69"/>
        <v>7.7999999999999986E-2</v>
      </c>
      <c r="DH47">
        <f t="shared" si="69"/>
        <v>0.33799999999999997</v>
      </c>
      <c r="DI47">
        <f t="shared" si="69"/>
        <v>0.28399999999999997</v>
      </c>
      <c r="DJ47">
        <f t="shared" si="69"/>
        <v>9.1999999999999985E-2</v>
      </c>
    </row>
    <row r="48" spans="2:114" ht="15.75" thickBot="1" x14ac:dyDescent="0.3">
      <c r="F48" t="s">
        <v>42</v>
      </c>
      <c r="G48">
        <f>MAX(G46,N46)</f>
        <v>3.9723043339815944E-3</v>
      </c>
      <c r="H48" s="16" t="str">
        <f>IF(AND(G48&lt;=K46),"OK","NOT OK")</f>
        <v>OK</v>
      </c>
      <c r="P48" s="12" t="s">
        <v>45</v>
      </c>
      <c r="Q48" s="12">
        <f>0.0018*60000/K9</f>
        <v>1.8E-3</v>
      </c>
      <c r="AB48">
        <v>0.66</v>
      </c>
      <c r="AC48" s="21">
        <v>0</v>
      </c>
      <c r="AD48">
        <f>AD47+(AD$49-AD$44)/5</f>
        <v>7.640000000000001E-2</v>
      </c>
      <c r="AE48" s="21">
        <v>0</v>
      </c>
      <c r="AF48">
        <f t="shared" si="60"/>
        <v>8.4199999999999983E-2</v>
      </c>
      <c r="AG48">
        <f t="shared" si="60"/>
        <v>8.6800000000000016E-2</v>
      </c>
      <c r="AH48">
        <f t="shared" si="60"/>
        <v>9.2599999999999988E-2</v>
      </c>
      <c r="AI48" s="21">
        <v>0</v>
      </c>
      <c r="AJ48">
        <f t="shared" si="61"/>
        <v>7.2799999999999976E-2</v>
      </c>
      <c r="AK48">
        <f t="shared" si="61"/>
        <v>8.2599999999999993E-2</v>
      </c>
      <c r="AM48">
        <v>0.66</v>
      </c>
      <c r="AN48">
        <v>0</v>
      </c>
      <c r="AO48">
        <f t="shared" si="62"/>
        <v>1.4600000000000002E-2</v>
      </c>
      <c r="AP48">
        <f t="shared" si="62"/>
        <v>4.4400000000000009E-2</v>
      </c>
      <c r="AQ48">
        <f t="shared" si="62"/>
        <v>1.5800000000000005E-2</v>
      </c>
      <c r="AR48" s="24">
        <v>0</v>
      </c>
      <c r="AS48" s="24">
        <v>0</v>
      </c>
      <c r="AT48">
        <f t="shared" si="63"/>
        <v>3.2400000000000005E-2</v>
      </c>
      <c r="AU48">
        <f t="shared" si="63"/>
        <v>2.4999999999999998E-2</v>
      </c>
      <c r="AV48">
        <f t="shared" si="63"/>
        <v>8.6E-3</v>
      </c>
      <c r="AX48">
        <v>0.66</v>
      </c>
      <c r="AY48">
        <f t="shared" si="64"/>
        <v>7.2799999999999976E-2</v>
      </c>
      <c r="AZ48">
        <f t="shared" si="64"/>
        <v>3.1600000000000003E-2</v>
      </c>
      <c r="BA48">
        <f t="shared" si="64"/>
        <v>5.2399999999999988E-2</v>
      </c>
      <c r="BB48">
        <f t="shared" si="64"/>
        <v>4.9200000000000008E-2</v>
      </c>
      <c r="BC48">
        <f t="shared" si="64"/>
        <v>3.5799999999999998E-2</v>
      </c>
      <c r="BD48">
        <f t="shared" si="64"/>
        <v>5.340000000000001E-2</v>
      </c>
      <c r="BE48">
        <f t="shared" si="64"/>
        <v>6.3600000000000004E-2</v>
      </c>
      <c r="BF48">
        <f t="shared" si="64"/>
        <v>4.3200000000000009E-2</v>
      </c>
      <c r="BG48">
        <f t="shared" si="64"/>
        <v>3.3799999999999997E-2</v>
      </c>
      <c r="BI48">
        <v>0.66</v>
      </c>
      <c r="BJ48">
        <f t="shared" si="65"/>
        <v>1.3600000000000001E-2</v>
      </c>
      <c r="BK48">
        <f t="shared" si="65"/>
        <v>6.2000000000000015E-3</v>
      </c>
      <c r="BL48">
        <f t="shared" si="65"/>
        <v>1.4400000000000003E-2</v>
      </c>
      <c r="BM48">
        <f t="shared" si="65"/>
        <v>9.4000000000000021E-3</v>
      </c>
      <c r="BN48">
        <f t="shared" si="65"/>
        <v>4.2000000000000015E-3</v>
      </c>
      <c r="BO48">
        <f t="shared" si="65"/>
        <v>7.4000000000000003E-3</v>
      </c>
      <c r="BP48">
        <f t="shared" si="65"/>
        <v>1.4600000000000002E-2</v>
      </c>
      <c r="BQ48">
        <f t="shared" si="65"/>
        <v>9.4000000000000021E-3</v>
      </c>
      <c r="BR48">
        <f t="shared" si="65"/>
        <v>5.2000000000000015E-3</v>
      </c>
      <c r="BT48">
        <v>0.66</v>
      </c>
      <c r="BU48">
        <f t="shared" si="66"/>
        <v>7.2799999999999976E-2</v>
      </c>
      <c r="BV48">
        <f t="shared" si="66"/>
        <v>5.220000000000001E-2</v>
      </c>
      <c r="BW48">
        <f t="shared" si="66"/>
        <v>6.2600000000000003E-2</v>
      </c>
      <c r="BX48">
        <f t="shared" si="66"/>
        <v>6.1000000000000006E-2</v>
      </c>
      <c r="BY48">
        <f t="shared" si="66"/>
        <v>5.4200000000000005E-2</v>
      </c>
      <c r="BZ48">
        <f t="shared" si="66"/>
        <v>6.3200000000000006E-2</v>
      </c>
      <c r="CA48">
        <f t="shared" si="66"/>
        <v>6.8599999999999994E-2</v>
      </c>
      <c r="CB48">
        <f t="shared" si="66"/>
        <v>5.8000000000000003E-2</v>
      </c>
      <c r="CC48">
        <f t="shared" si="66"/>
        <v>5.3200000000000011E-2</v>
      </c>
      <c r="CE48">
        <v>0.66</v>
      </c>
      <c r="CF48">
        <f t="shared" si="67"/>
        <v>1.3600000000000001E-2</v>
      </c>
      <c r="CG48">
        <f t="shared" si="67"/>
        <v>1.0400000000000003E-2</v>
      </c>
      <c r="CH48">
        <f t="shared" si="67"/>
        <v>1.4400000000000003E-2</v>
      </c>
      <c r="CI48">
        <f t="shared" si="67"/>
        <v>1.1600000000000001E-2</v>
      </c>
      <c r="CJ48">
        <f t="shared" si="67"/>
        <v>9.4000000000000021E-3</v>
      </c>
      <c r="CK48">
        <f t="shared" si="67"/>
        <v>1.06E-2</v>
      </c>
      <c r="CL48">
        <f t="shared" si="67"/>
        <v>1.4600000000000002E-2</v>
      </c>
      <c r="CM48">
        <f t="shared" si="67"/>
        <v>1.1600000000000001E-2</v>
      </c>
      <c r="CN48">
        <f t="shared" si="67"/>
        <v>9.4000000000000021E-3</v>
      </c>
      <c r="CP48">
        <v>0.66</v>
      </c>
      <c r="CQ48">
        <f t="shared" si="68"/>
        <v>0.84200000000000008</v>
      </c>
      <c r="CR48">
        <f t="shared" si="68"/>
        <v>0.84200000000000008</v>
      </c>
      <c r="CS48">
        <f t="shared" si="68"/>
        <v>0.51400000000000001</v>
      </c>
      <c r="CT48">
        <f t="shared" si="68"/>
        <v>0.84200000000000008</v>
      </c>
      <c r="CU48">
        <f t="shared" si="68"/>
        <v>0.95799999999999996</v>
      </c>
      <c r="CV48">
        <f t="shared" si="68"/>
        <v>0.92600000000000005</v>
      </c>
      <c r="CW48">
        <f t="shared" si="68"/>
        <v>0.67600000000000005</v>
      </c>
      <c r="CX48">
        <f t="shared" si="68"/>
        <v>0.72800000000000009</v>
      </c>
      <c r="CY48">
        <f t="shared" si="68"/>
        <v>0.91400000000000003</v>
      </c>
      <c r="DA48">
        <v>0.66</v>
      </c>
      <c r="DB48">
        <f t="shared" si="69"/>
        <v>0.15799999999999997</v>
      </c>
      <c r="DC48">
        <f t="shared" si="69"/>
        <v>0.15799999999999997</v>
      </c>
      <c r="DD48">
        <f t="shared" si="69"/>
        <v>0.48599999999999999</v>
      </c>
      <c r="DE48">
        <f t="shared" si="69"/>
        <v>0.15799999999999997</v>
      </c>
      <c r="DF48">
        <f t="shared" si="69"/>
        <v>4.1999999999999996E-2</v>
      </c>
      <c r="DG48">
        <f t="shared" si="69"/>
        <v>7.3999999999999982E-2</v>
      </c>
      <c r="DH48">
        <f t="shared" si="69"/>
        <v>0.32399999999999995</v>
      </c>
      <c r="DI48">
        <f t="shared" si="69"/>
        <v>0.27199999999999996</v>
      </c>
      <c r="DJ48">
        <f t="shared" si="69"/>
        <v>8.5999999999999979E-2</v>
      </c>
    </row>
    <row r="49" spans="4:114" ht="15.75" thickTop="1" x14ac:dyDescent="0.25">
      <c r="F49" t="s">
        <v>43</v>
      </c>
      <c r="G49">
        <f>G48*12*K$11</f>
        <v>0.23833826003889563</v>
      </c>
      <c r="H49" t="s">
        <v>52</v>
      </c>
      <c r="AB49">
        <v>0.65</v>
      </c>
      <c r="AC49" s="21">
        <v>0</v>
      </c>
      <c r="AD49" s="24">
        <v>7.6999999999999999E-2</v>
      </c>
      <c r="AE49" s="21">
        <v>0</v>
      </c>
      <c r="AF49" s="24">
        <v>8.5000000000000006E-2</v>
      </c>
      <c r="AG49" s="24">
        <v>8.6999999999999994E-2</v>
      </c>
      <c r="AH49" s="24">
        <v>9.2999999999999999E-2</v>
      </c>
      <c r="AI49" s="21">
        <v>0</v>
      </c>
      <c r="AJ49" s="24">
        <v>7.3999999999999996E-2</v>
      </c>
      <c r="AK49" s="24">
        <v>8.3000000000000004E-2</v>
      </c>
      <c r="AM49">
        <v>0.65</v>
      </c>
      <c r="AN49">
        <v>0</v>
      </c>
      <c r="AO49" s="24">
        <v>1.4E-2</v>
      </c>
      <c r="AP49" s="24">
        <v>4.2999999999999997E-2</v>
      </c>
      <c r="AQ49" s="24">
        <v>1.4999999999999999E-2</v>
      </c>
      <c r="AR49" s="24">
        <v>0</v>
      </c>
      <c r="AS49" s="24">
        <v>0</v>
      </c>
      <c r="AT49" s="24">
        <v>3.1E-2</v>
      </c>
      <c r="AU49" s="24">
        <v>2.4E-2</v>
      </c>
      <c r="AV49" s="24">
        <v>8.0000000000000002E-3</v>
      </c>
      <c r="AX49">
        <v>0.65</v>
      </c>
      <c r="AY49" s="24">
        <v>7.3999999999999996E-2</v>
      </c>
      <c r="AZ49" s="24">
        <v>3.2000000000000001E-2</v>
      </c>
      <c r="BA49" s="24">
        <v>5.3999999999999999E-2</v>
      </c>
      <c r="BB49" s="24">
        <v>0.05</v>
      </c>
      <c r="BC49" s="24">
        <v>3.5999999999999997E-2</v>
      </c>
      <c r="BD49" s="24">
        <v>5.3999999999999999E-2</v>
      </c>
      <c r="BE49" s="24">
        <v>6.5000000000000002E-2</v>
      </c>
      <c r="BF49" s="24">
        <v>4.3999999999999997E-2</v>
      </c>
      <c r="BG49" s="24">
        <v>3.4000000000000002E-2</v>
      </c>
      <c r="BI49">
        <v>0.65</v>
      </c>
      <c r="BJ49" s="24">
        <v>1.2999999999999999E-2</v>
      </c>
      <c r="BK49" s="24">
        <v>6.0000000000000001E-3</v>
      </c>
      <c r="BL49" s="24">
        <v>1.4E-2</v>
      </c>
      <c r="BM49" s="24">
        <v>8.9999999999999993E-3</v>
      </c>
      <c r="BN49" s="24">
        <v>4.0000000000000001E-3</v>
      </c>
      <c r="BO49" s="24">
        <v>7.0000000000000001E-3</v>
      </c>
      <c r="BP49" s="24">
        <v>1.4E-2</v>
      </c>
      <c r="BQ49" s="24">
        <v>8.9999999999999993E-3</v>
      </c>
      <c r="BR49" s="24">
        <v>5.0000000000000001E-3</v>
      </c>
      <c r="BT49">
        <v>0.65</v>
      </c>
      <c r="BU49" s="24">
        <v>7.3999999999999996E-2</v>
      </c>
      <c r="BV49" s="24">
        <v>5.2999999999999999E-2</v>
      </c>
      <c r="BW49" s="24">
        <v>6.4000000000000001E-2</v>
      </c>
      <c r="BX49" s="24">
        <v>6.2E-2</v>
      </c>
      <c r="BY49" s="24">
        <v>5.5E-2</v>
      </c>
      <c r="BZ49" s="24">
        <v>6.4000000000000001E-2</v>
      </c>
      <c r="CA49" s="24">
        <v>7.0000000000000007E-2</v>
      </c>
      <c r="CB49" s="24">
        <v>5.8999999999999997E-2</v>
      </c>
      <c r="CC49" s="24">
        <v>5.3999999999999999E-2</v>
      </c>
      <c r="CE49">
        <v>0.65</v>
      </c>
      <c r="CF49" s="24">
        <v>1.2999999999999999E-2</v>
      </c>
      <c r="CG49" s="24">
        <v>0.01</v>
      </c>
      <c r="CH49" s="24">
        <v>1.4E-2</v>
      </c>
      <c r="CI49" s="24">
        <v>1.0999999999999999E-2</v>
      </c>
      <c r="CJ49" s="24">
        <v>8.9999999999999993E-3</v>
      </c>
      <c r="CK49" s="24">
        <v>0.01</v>
      </c>
      <c r="CL49" s="24">
        <v>1.4E-2</v>
      </c>
      <c r="CM49" s="24">
        <v>1.0999999999999999E-2</v>
      </c>
      <c r="CN49" s="24">
        <v>8.9999999999999993E-3</v>
      </c>
      <c r="CP49">
        <v>0.65</v>
      </c>
      <c r="CQ49" s="24">
        <v>0.85</v>
      </c>
      <c r="CR49" s="24">
        <v>0.85</v>
      </c>
      <c r="CS49" s="24">
        <v>0.53</v>
      </c>
      <c r="CT49" s="24">
        <v>0.85</v>
      </c>
      <c r="CU49" s="24">
        <v>0.96</v>
      </c>
      <c r="CV49" s="24">
        <v>0.93</v>
      </c>
      <c r="CW49" s="24">
        <v>0.69</v>
      </c>
      <c r="CX49" s="24">
        <v>0.74</v>
      </c>
      <c r="CY49" s="24">
        <v>0.92</v>
      </c>
      <c r="DA49">
        <v>0.65</v>
      </c>
      <c r="DB49" s="24">
        <v>0.15</v>
      </c>
      <c r="DC49" s="24">
        <v>0.15</v>
      </c>
      <c r="DD49" s="24">
        <v>0.47</v>
      </c>
      <c r="DE49" s="24">
        <v>0.15</v>
      </c>
      <c r="DF49" s="24">
        <v>0.04</v>
      </c>
      <c r="DG49" s="24">
        <v>7.0000000000000007E-2</v>
      </c>
      <c r="DH49" s="24">
        <v>0.31</v>
      </c>
      <c r="DI49" s="24">
        <v>0.26</v>
      </c>
      <c r="DJ49" s="24">
        <v>0.08</v>
      </c>
    </row>
    <row r="50" spans="4:114" ht="18.75" x14ac:dyDescent="0.3">
      <c r="F50" t="s">
        <v>55</v>
      </c>
      <c r="G50" s="1">
        <v>4</v>
      </c>
      <c r="J50" s="15" t="s">
        <v>51</v>
      </c>
      <c r="K50">
        <f>VLOOKUP(G50,P$52:Q$62,2)</f>
        <v>0.2</v>
      </c>
      <c r="L50" t="s">
        <v>52</v>
      </c>
      <c r="P50" s="11" t="s">
        <v>71</v>
      </c>
      <c r="AB50">
        <v>0.64</v>
      </c>
      <c r="AC50" s="21">
        <v>0</v>
      </c>
      <c r="AD50">
        <f>AD49+(AD$54-AD$49)/5</f>
        <v>7.7799999999999994E-2</v>
      </c>
      <c r="AE50" s="21">
        <v>0</v>
      </c>
      <c r="AF50">
        <f t="shared" ref="AF50:AH53" si="70">AF49+(AF$54-AF$49)/5</f>
        <v>8.5800000000000001E-2</v>
      </c>
      <c r="AG50">
        <f t="shared" si="70"/>
        <v>8.72E-2</v>
      </c>
      <c r="AH50">
        <f t="shared" si="70"/>
        <v>9.3399999999999997E-2</v>
      </c>
      <c r="AI50" s="21">
        <v>0</v>
      </c>
      <c r="AJ50">
        <f t="shared" ref="AJ50:AK53" si="71">AJ49+(AJ$54-AJ$49)/5</f>
        <v>7.5200000000000003E-2</v>
      </c>
      <c r="AK50">
        <f t="shared" si="71"/>
        <v>8.3400000000000002E-2</v>
      </c>
      <c r="AM50">
        <v>0.64</v>
      </c>
      <c r="AN50">
        <v>0</v>
      </c>
      <c r="AO50">
        <f t="shared" ref="AO50:AQ53" si="72">AO49+(AO$54-AO$49)/5</f>
        <v>1.32E-2</v>
      </c>
      <c r="AP50">
        <f t="shared" si="72"/>
        <v>4.1399999999999999E-2</v>
      </c>
      <c r="AQ50">
        <f t="shared" si="72"/>
        <v>1.4199999999999999E-2</v>
      </c>
      <c r="AR50" s="24">
        <v>0</v>
      </c>
      <c r="AS50" s="24">
        <v>0</v>
      </c>
      <c r="AT50">
        <f t="shared" ref="AT50:AV53" si="73">AT49+(AT$54-AT$49)/5</f>
        <v>2.9600000000000001E-2</v>
      </c>
      <c r="AU50">
        <f t="shared" si="73"/>
        <v>2.2800000000000001E-2</v>
      </c>
      <c r="AV50">
        <f t="shared" si="73"/>
        <v>7.6E-3</v>
      </c>
      <c r="AX50">
        <v>0.64</v>
      </c>
      <c r="AY50">
        <f t="shared" ref="AY50:BG53" si="74">AY49+(AY$54-AY$49)/5</f>
        <v>7.5399999999999995E-2</v>
      </c>
      <c r="AZ50">
        <f t="shared" si="74"/>
        <v>3.2399999999999998E-2</v>
      </c>
      <c r="BA50">
        <f t="shared" si="74"/>
        <v>5.5599999999999997E-2</v>
      </c>
      <c r="BB50">
        <f t="shared" si="74"/>
        <v>5.0599999999999999E-2</v>
      </c>
      <c r="BC50">
        <f t="shared" si="74"/>
        <v>3.6199999999999996E-2</v>
      </c>
      <c r="BD50">
        <f t="shared" si="74"/>
        <v>5.4399999999999997E-2</v>
      </c>
      <c r="BE50">
        <f t="shared" si="74"/>
        <v>6.6600000000000006E-2</v>
      </c>
      <c r="BF50">
        <f t="shared" si="74"/>
        <v>4.48E-2</v>
      </c>
      <c r="BG50">
        <f t="shared" si="74"/>
        <v>3.44E-2</v>
      </c>
      <c r="BI50">
        <v>0.64</v>
      </c>
      <c r="BJ50">
        <f t="shared" ref="BJ50:BR53" si="75">BJ49+(BJ$54-BJ$49)/5</f>
        <v>1.24E-2</v>
      </c>
      <c r="BK50">
        <f t="shared" si="75"/>
        <v>5.5999999999999999E-3</v>
      </c>
      <c r="BL50">
        <f t="shared" si="75"/>
        <v>1.34E-2</v>
      </c>
      <c r="BM50">
        <f t="shared" si="75"/>
        <v>8.6E-3</v>
      </c>
      <c r="BN50">
        <f t="shared" si="75"/>
        <v>3.8E-3</v>
      </c>
      <c r="BO50">
        <f t="shared" si="75"/>
        <v>6.8000000000000005E-3</v>
      </c>
      <c r="BP50">
        <f t="shared" si="75"/>
        <v>1.3600000000000001E-2</v>
      </c>
      <c r="BQ50">
        <f t="shared" si="75"/>
        <v>8.6E-3</v>
      </c>
      <c r="BR50">
        <f t="shared" si="75"/>
        <v>4.8000000000000004E-3</v>
      </c>
      <c r="BT50">
        <v>0.64</v>
      </c>
      <c r="BU50">
        <f t="shared" ref="BU50:CC53" si="76">BU49+(BU$54-BU$49)/5</f>
        <v>7.5399999999999995E-2</v>
      </c>
      <c r="BV50">
        <f t="shared" si="76"/>
        <v>5.3999999999999999E-2</v>
      </c>
      <c r="BW50">
        <f t="shared" si="76"/>
        <v>6.54E-2</v>
      </c>
      <c r="BX50">
        <f t="shared" si="76"/>
        <v>6.3E-2</v>
      </c>
      <c r="BY50">
        <f t="shared" si="76"/>
        <v>5.5800000000000002E-2</v>
      </c>
      <c r="BZ50">
        <f t="shared" si="76"/>
        <v>6.4799999999999996E-2</v>
      </c>
      <c r="CA50">
        <f t="shared" si="76"/>
        <v>7.1400000000000005E-2</v>
      </c>
      <c r="CB50">
        <f t="shared" si="76"/>
        <v>6.0199999999999997E-2</v>
      </c>
      <c r="CC50">
        <f t="shared" si="76"/>
        <v>5.5E-2</v>
      </c>
      <c r="CE50">
        <v>0.64</v>
      </c>
      <c r="CF50">
        <f t="shared" ref="CF50:CN53" si="77">CF49+(CF$54-CF$49)/5</f>
        <v>1.24E-2</v>
      </c>
      <c r="CG50">
        <f t="shared" si="77"/>
        <v>9.4000000000000004E-3</v>
      </c>
      <c r="CH50">
        <f t="shared" si="77"/>
        <v>1.34E-2</v>
      </c>
      <c r="CI50">
        <f t="shared" si="77"/>
        <v>1.06E-2</v>
      </c>
      <c r="CJ50">
        <f t="shared" si="77"/>
        <v>8.6E-3</v>
      </c>
      <c r="CK50">
        <f t="shared" si="77"/>
        <v>9.6000000000000009E-3</v>
      </c>
      <c r="CL50">
        <f t="shared" si="77"/>
        <v>1.34E-2</v>
      </c>
      <c r="CM50">
        <f t="shared" si="77"/>
        <v>1.06E-2</v>
      </c>
      <c r="CN50">
        <f t="shared" si="77"/>
        <v>8.6E-3</v>
      </c>
      <c r="CP50">
        <v>0.64</v>
      </c>
      <c r="CQ50">
        <f t="shared" ref="CQ50:CY53" si="78">CQ49+(CQ$54-CQ$49)/5</f>
        <v>0.85799999999999998</v>
      </c>
      <c r="CR50">
        <f t="shared" si="78"/>
        <v>0.85799999999999998</v>
      </c>
      <c r="CS50">
        <f t="shared" si="78"/>
        <v>0.54600000000000004</v>
      </c>
      <c r="CT50">
        <f t="shared" si="78"/>
        <v>0.85799999999999998</v>
      </c>
      <c r="CU50">
        <f t="shared" si="78"/>
        <v>0.96199999999999997</v>
      </c>
      <c r="CV50">
        <f t="shared" si="78"/>
        <v>0.93400000000000005</v>
      </c>
      <c r="CW50">
        <f t="shared" si="78"/>
        <v>0.70399999999999996</v>
      </c>
      <c r="CX50">
        <f t="shared" si="78"/>
        <v>0.752</v>
      </c>
      <c r="CY50">
        <f t="shared" si="78"/>
        <v>0.92400000000000004</v>
      </c>
      <c r="DA50">
        <v>0.64</v>
      </c>
      <c r="DB50">
        <f t="shared" ref="DB50:DJ53" si="79">DB49+(DB$54-DB$49)/5</f>
        <v>0.14199999999999999</v>
      </c>
      <c r="DC50">
        <f t="shared" si="79"/>
        <v>0.14199999999999999</v>
      </c>
      <c r="DD50">
        <f t="shared" si="79"/>
        <v>0.45399999999999996</v>
      </c>
      <c r="DE50">
        <f t="shared" si="79"/>
        <v>0.14199999999999999</v>
      </c>
      <c r="DF50">
        <f t="shared" si="79"/>
        <v>3.7999999999999999E-2</v>
      </c>
      <c r="DG50">
        <f t="shared" si="79"/>
        <v>6.6000000000000003E-2</v>
      </c>
      <c r="DH50">
        <f t="shared" si="79"/>
        <v>0.29599999999999999</v>
      </c>
      <c r="DI50">
        <f t="shared" si="79"/>
        <v>0.248</v>
      </c>
      <c r="DJ50">
        <f t="shared" si="79"/>
        <v>7.5999999999999998E-2</v>
      </c>
    </row>
    <row r="51" spans="4:114" ht="15.75" thickBot="1" x14ac:dyDescent="0.3">
      <c r="F51" t="s">
        <v>44</v>
      </c>
      <c r="G51">
        <f>FLOOR(12*K50/G49,0.5)</f>
        <v>10</v>
      </c>
      <c r="H51" t="s">
        <v>66</v>
      </c>
      <c r="I51" s="16" t="str">
        <f>IF(AND(G51&lt;=L51),"OK","NOT OK")</f>
        <v>OK</v>
      </c>
      <c r="K51" s="15" t="s">
        <v>53</v>
      </c>
      <c r="L51">
        <f>2*G$12</f>
        <v>12</v>
      </c>
      <c r="M51" t="s">
        <v>5</v>
      </c>
      <c r="P51" t="s">
        <v>65</v>
      </c>
      <c r="Q51" t="s">
        <v>72</v>
      </c>
      <c r="AB51">
        <v>0.63</v>
      </c>
      <c r="AC51" s="21">
        <v>0</v>
      </c>
      <c r="AD51">
        <f>AD50+(AD$54-AD$49)/5</f>
        <v>7.8599999999999989E-2</v>
      </c>
      <c r="AE51" s="21">
        <v>0</v>
      </c>
      <c r="AF51">
        <f t="shared" si="70"/>
        <v>8.6599999999999996E-2</v>
      </c>
      <c r="AG51">
        <f t="shared" si="70"/>
        <v>8.7400000000000005E-2</v>
      </c>
      <c r="AH51">
        <f t="shared" si="70"/>
        <v>9.3799999999999994E-2</v>
      </c>
      <c r="AI51" s="21">
        <v>0</v>
      </c>
      <c r="AJ51">
        <f t="shared" si="71"/>
        <v>7.640000000000001E-2</v>
      </c>
      <c r="AK51">
        <f t="shared" si="71"/>
        <v>8.3799999999999999E-2</v>
      </c>
      <c r="AM51">
        <v>0.63</v>
      </c>
      <c r="AN51">
        <v>0</v>
      </c>
      <c r="AO51">
        <f t="shared" si="72"/>
        <v>1.24E-2</v>
      </c>
      <c r="AP51">
        <f t="shared" si="72"/>
        <v>3.9800000000000002E-2</v>
      </c>
      <c r="AQ51">
        <f t="shared" si="72"/>
        <v>1.3399999999999999E-2</v>
      </c>
      <c r="AR51" s="24">
        <v>0</v>
      </c>
      <c r="AS51" s="24">
        <v>0</v>
      </c>
      <c r="AT51">
        <f t="shared" si="73"/>
        <v>2.8200000000000003E-2</v>
      </c>
      <c r="AU51">
        <f t="shared" si="73"/>
        <v>2.1600000000000001E-2</v>
      </c>
      <c r="AV51">
        <f t="shared" si="73"/>
        <v>7.1999999999999998E-3</v>
      </c>
      <c r="AX51">
        <v>0.63</v>
      </c>
      <c r="AY51">
        <f t="shared" si="74"/>
        <v>7.6799999999999993E-2</v>
      </c>
      <c r="AZ51">
        <f t="shared" si="74"/>
        <v>3.2799999999999996E-2</v>
      </c>
      <c r="BA51">
        <f t="shared" si="74"/>
        <v>5.7199999999999994E-2</v>
      </c>
      <c r="BB51">
        <f t="shared" si="74"/>
        <v>5.1199999999999996E-2</v>
      </c>
      <c r="BC51">
        <f t="shared" si="74"/>
        <v>3.6399999999999995E-2</v>
      </c>
      <c r="BD51">
        <f t="shared" si="74"/>
        <v>5.4799999999999995E-2</v>
      </c>
      <c r="BE51">
        <f t="shared" si="74"/>
        <v>6.8200000000000011E-2</v>
      </c>
      <c r="BF51">
        <f t="shared" si="74"/>
        <v>4.5600000000000002E-2</v>
      </c>
      <c r="BG51">
        <f t="shared" si="74"/>
        <v>3.4799999999999998E-2</v>
      </c>
      <c r="BI51">
        <v>0.63</v>
      </c>
      <c r="BJ51">
        <f t="shared" si="75"/>
        <v>1.18E-2</v>
      </c>
      <c r="BK51">
        <f t="shared" si="75"/>
        <v>5.1999999999999998E-3</v>
      </c>
      <c r="BL51">
        <f t="shared" si="75"/>
        <v>1.2800000000000001E-2</v>
      </c>
      <c r="BM51">
        <f t="shared" si="75"/>
        <v>8.2000000000000007E-3</v>
      </c>
      <c r="BN51">
        <f t="shared" si="75"/>
        <v>3.5999999999999999E-3</v>
      </c>
      <c r="BO51">
        <f t="shared" si="75"/>
        <v>6.6000000000000008E-3</v>
      </c>
      <c r="BP51">
        <f t="shared" si="75"/>
        <v>1.3200000000000002E-2</v>
      </c>
      <c r="BQ51">
        <f t="shared" si="75"/>
        <v>8.2000000000000007E-3</v>
      </c>
      <c r="BR51">
        <f t="shared" si="75"/>
        <v>4.6000000000000008E-3</v>
      </c>
      <c r="BT51">
        <v>0.63</v>
      </c>
      <c r="BU51">
        <f t="shared" si="76"/>
        <v>7.6799999999999993E-2</v>
      </c>
      <c r="BV51">
        <f t="shared" si="76"/>
        <v>5.5E-2</v>
      </c>
      <c r="BW51">
        <f t="shared" si="76"/>
        <v>6.6799999999999998E-2</v>
      </c>
      <c r="BX51">
        <f t="shared" si="76"/>
        <v>6.4000000000000001E-2</v>
      </c>
      <c r="BY51">
        <f t="shared" si="76"/>
        <v>5.6600000000000004E-2</v>
      </c>
      <c r="BZ51">
        <f t="shared" si="76"/>
        <v>6.5599999999999992E-2</v>
      </c>
      <c r="CA51">
        <f t="shared" si="76"/>
        <v>7.2800000000000004E-2</v>
      </c>
      <c r="CB51">
        <f t="shared" si="76"/>
        <v>6.1399999999999996E-2</v>
      </c>
      <c r="CC51">
        <f t="shared" si="76"/>
        <v>5.6000000000000001E-2</v>
      </c>
      <c r="CE51">
        <v>0.63</v>
      </c>
      <c r="CF51">
        <f t="shared" si="77"/>
        <v>1.18E-2</v>
      </c>
      <c r="CG51">
        <f t="shared" si="77"/>
        <v>8.8000000000000005E-3</v>
      </c>
      <c r="CH51">
        <f t="shared" si="77"/>
        <v>1.2800000000000001E-2</v>
      </c>
      <c r="CI51">
        <f t="shared" si="77"/>
        <v>1.0200000000000001E-2</v>
      </c>
      <c r="CJ51">
        <f t="shared" si="77"/>
        <v>8.2000000000000007E-3</v>
      </c>
      <c r="CK51">
        <f t="shared" si="77"/>
        <v>9.2000000000000016E-3</v>
      </c>
      <c r="CL51">
        <f t="shared" si="77"/>
        <v>1.2800000000000001E-2</v>
      </c>
      <c r="CM51">
        <f t="shared" si="77"/>
        <v>1.0200000000000001E-2</v>
      </c>
      <c r="CN51">
        <f t="shared" si="77"/>
        <v>8.2000000000000007E-3</v>
      </c>
      <c r="CP51">
        <v>0.63</v>
      </c>
      <c r="CQ51">
        <f t="shared" si="78"/>
        <v>0.86599999999999999</v>
      </c>
      <c r="CR51">
        <f t="shared" si="78"/>
        <v>0.86599999999999999</v>
      </c>
      <c r="CS51">
        <f t="shared" si="78"/>
        <v>0.56200000000000006</v>
      </c>
      <c r="CT51">
        <f t="shared" si="78"/>
        <v>0.86599999999999999</v>
      </c>
      <c r="CU51">
        <f t="shared" si="78"/>
        <v>0.96399999999999997</v>
      </c>
      <c r="CV51">
        <f t="shared" si="78"/>
        <v>0.93800000000000006</v>
      </c>
      <c r="CW51">
        <f t="shared" si="78"/>
        <v>0.71799999999999997</v>
      </c>
      <c r="CX51">
        <f t="shared" si="78"/>
        <v>0.76400000000000001</v>
      </c>
      <c r="CY51">
        <f t="shared" si="78"/>
        <v>0.92800000000000005</v>
      </c>
      <c r="DA51">
        <v>0.63</v>
      </c>
      <c r="DB51">
        <f t="shared" si="79"/>
        <v>0.13399999999999998</v>
      </c>
      <c r="DC51">
        <f t="shared" si="79"/>
        <v>0.13399999999999998</v>
      </c>
      <c r="DD51">
        <f t="shared" si="79"/>
        <v>0.43799999999999994</v>
      </c>
      <c r="DE51">
        <f t="shared" si="79"/>
        <v>0.13399999999999998</v>
      </c>
      <c r="DF51">
        <f t="shared" si="79"/>
        <v>3.5999999999999997E-2</v>
      </c>
      <c r="DG51">
        <f t="shared" si="79"/>
        <v>6.2E-2</v>
      </c>
      <c r="DH51">
        <f t="shared" si="79"/>
        <v>0.28199999999999997</v>
      </c>
      <c r="DI51">
        <f t="shared" si="79"/>
        <v>0.23599999999999999</v>
      </c>
      <c r="DJ51">
        <f t="shared" si="79"/>
        <v>7.1999999999999995E-2</v>
      </c>
    </row>
    <row r="52" spans="4:114" ht="15.75" thickTop="1" x14ac:dyDescent="0.25">
      <c r="P52" s="12">
        <v>3</v>
      </c>
      <c r="Q52" s="12">
        <f t="shared" ref="Q52:Q59" si="80">ROUND((P52/9)^2,2)</f>
        <v>0.11</v>
      </c>
      <c r="AB52">
        <v>0.62</v>
      </c>
      <c r="AC52" s="21">
        <v>0</v>
      </c>
      <c r="AD52">
        <f>AD51+(AD$54-AD$49)/5</f>
        <v>7.9399999999999984E-2</v>
      </c>
      <c r="AE52" s="21">
        <v>0</v>
      </c>
      <c r="AF52">
        <f t="shared" si="70"/>
        <v>8.7399999999999992E-2</v>
      </c>
      <c r="AG52">
        <f t="shared" si="70"/>
        <v>8.7600000000000011E-2</v>
      </c>
      <c r="AH52">
        <f t="shared" si="70"/>
        <v>9.4199999999999992E-2</v>
      </c>
      <c r="AI52" s="21">
        <v>0</v>
      </c>
      <c r="AJ52">
        <f t="shared" si="71"/>
        <v>7.7600000000000016E-2</v>
      </c>
      <c r="AK52">
        <f t="shared" si="71"/>
        <v>8.4199999999999997E-2</v>
      </c>
      <c r="AM52">
        <v>0.62</v>
      </c>
      <c r="AN52">
        <v>0</v>
      </c>
      <c r="AO52">
        <f t="shared" si="72"/>
        <v>1.1599999999999999E-2</v>
      </c>
      <c r="AP52">
        <f t="shared" si="72"/>
        <v>3.8200000000000005E-2</v>
      </c>
      <c r="AQ52">
        <f t="shared" si="72"/>
        <v>1.2599999999999998E-2</v>
      </c>
      <c r="AR52" s="24">
        <v>0</v>
      </c>
      <c r="AS52" s="24">
        <v>0</v>
      </c>
      <c r="AT52">
        <f t="shared" si="73"/>
        <v>2.6800000000000004E-2</v>
      </c>
      <c r="AU52">
        <f t="shared" si="73"/>
        <v>2.0400000000000001E-2</v>
      </c>
      <c r="AV52">
        <f t="shared" si="73"/>
        <v>6.7999999999999996E-3</v>
      </c>
      <c r="AX52">
        <v>0.62</v>
      </c>
      <c r="AY52">
        <f t="shared" si="74"/>
        <v>7.8199999999999992E-2</v>
      </c>
      <c r="AZ52">
        <f t="shared" si="74"/>
        <v>3.3199999999999993E-2</v>
      </c>
      <c r="BA52">
        <f t="shared" si="74"/>
        <v>5.8799999999999991E-2</v>
      </c>
      <c r="BB52">
        <f t="shared" si="74"/>
        <v>5.1799999999999992E-2</v>
      </c>
      <c r="BC52">
        <f t="shared" si="74"/>
        <v>3.6599999999999994E-2</v>
      </c>
      <c r="BD52">
        <f t="shared" si="74"/>
        <v>5.5199999999999992E-2</v>
      </c>
      <c r="BE52">
        <f t="shared" si="74"/>
        <v>6.9800000000000015E-2</v>
      </c>
      <c r="BF52">
        <f t="shared" si="74"/>
        <v>4.6400000000000004E-2</v>
      </c>
      <c r="BG52">
        <f t="shared" si="74"/>
        <v>3.5199999999999995E-2</v>
      </c>
      <c r="BI52">
        <v>0.62</v>
      </c>
      <c r="BJ52">
        <f t="shared" si="75"/>
        <v>1.12E-2</v>
      </c>
      <c r="BK52">
        <f t="shared" si="75"/>
        <v>4.7999999999999996E-3</v>
      </c>
      <c r="BL52">
        <f t="shared" si="75"/>
        <v>1.2200000000000001E-2</v>
      </c>
      <c r="BM52">
        <f t="shared" si="75"/>
        <v>7.8000000000000005E-3</v>
      </c>
      <c r="BN52">
        <f t="shared" si="75"/>
        <v>3.3999999999999998E-3</v>
      </c>
      <c r="BO52">
        <f t="shared" si="75"/>
        <v>6.4000000000000012E-3</v>
      </c>
      <c r="BP52">
        <f t="shared" si="75"/>
        <v>1.2800000000000002E-2</v>
      </c>
      <c r="BQ52">
        <f t="shared" si="75"/>
        <v>7.8000000000000005E-3</v>
      </c>
      <c r="BR52">
        <f t="shared" si="75"/>
        <v>4.4000000000000011E-3</v>
      </c>
      <c r="BT52">
        <v>0.62</v>
      </c>
      <c r="BU52">
        <f t="shared" si="76"/>
        <v>7.8199999999999992E-2</v>
      </c>
      <c r="BV52">
        <f t="shared" si="76"/>
        <v>5.6000000000000001E-2</v>
      </c>
      <c r="BW52">
        <f t="shared" si="76"/>
        <v>6.8199999999999997E-2</v>
      </c>
      <c r="BX52">
        <f t="shared" si="76"/>
        <v>6.5000000000000002E-2</v>
      </c>
      <c r="BY52">
        <f t="shared" si="76"/>
        <v>5.7400000000000007E-2</v>
      </c>
      <c r="BZ52">
        <f t="shared" si="76"/>
        <v>6.6399999999999987E-2</v>
      </c>
      <c r="CA52">
        <f t="shared" si="76"/>
        <v>7.4200000000000002E-2</v>
      </c>
      <c r="CB52">
        <f t="shared" si="76"/>
        <v>6.2600000000000003E-2</v>
      </c>
      <c r="CC52">
        <f t="shared" si="76"/>
        <v>5.7000000000000002E-2</v>
      </c>
      <c r="CE52">
        <v>0.62</v>
      </c>
      <c r="CF52">
        <f t="shared" si="77"/>
        <v>1.12E-2</v>
      </c>
      <c r="CG52">
        <f t="shared" si="77"/>
        <v>8.2000000000000007E-3</v>
      </c>
      <c r="CH52">
        <f t="shared" si="77"/>
        <v>1.2200000000000001E-2</v>
      </c>
      <c r="CI52">
        <f t="shared" si="77"/>
        <v>9.8000000000000014E-3</v>
      </c>
      <c r="CJ52">
        <f t="shared" si="77"/>
        <v>7.8000000000000005E-3</v>
      </c>
      <c r="CK52">
        <f t="shared" si="77"/>
        <v>8.8000000000000023E-3</v>
      </c>
      <c r="CL52">
        <f t="shared" si="77"/>
        <v>1.2200000000000001E-2</v>
      </c>
      <c r="CM52">
        <f t="shared" si="77"/>
        <v>9.8000000000000014E-3</v>
      </c>
      <c r="CN52">
        <f t="shared" si="77"/>
        <v>7.8000000000000005E-3</v>
      </c>
      <c r="CP52">
        <v>0.62</v>
      </c>
      <c r="CQ52">
        <f t="shared" si="78"/>
        <v>0.874</v>
      </c>
      <c r="CR52">
        <f t="shared" si="78"/>
        <v>0.874</v>
      </c>
      <c r="CS52">
        <f t="shared" si="78"/>
        <v>0.57800000000000007</v>
      </c>
      <c r="CT52">
        <f t="shared" si="78"/>
        <v>0.874</v>
      </c>
      <c r="CU52">
        <f t="shared" si="78"/>
        <v>0.96599999999999997</v>
      </c>
      <c r="CV52">
        <f t="shared" si="78"/>
        <v>0.94200000000000006</v>
      </c>
      <c r="CW52">
        <f t="shared" si="78"/>
        <v>0.73199999999999998</v>
      </c>
      <c r="CX52">
        <f t="shared" si="78"/>
        <v>0.77600000000000002</v>
      </c>
      <c r="CY52">
        <f t="shared" si="78"/>
        <v>0.93200000000000005</v>
      </c>
      <c r="DA52">
        <v>0.62</v>
      </c>
      <c r="DB52">
        <f t="shared" si="79"/>
        <v>0.12599999999999997</v>
      </c>
      <c r="DC52">
        <f t="shared" si="79"/>
        <v>0.12599999999999997</v>
      </c>
      <c r="DD52">
        <f t="shared" si="79"/>
        <v>0.42199999999999993</v>
      </c>
      <c r="DE52">
        <f t="shared" si="79"/>
        <v>0.12599999999999997</v>
      </c>
      <c r="DF52">
        <f t="shared" si="79"/>
        <v>3.3999999999999996E-2</v>
      </c>
      <c r="DG52">
        <f t="shared" si="79"/>
        <v>5.7999999999999996E-2</v>
      </c>
      <c r="DH52">
        <f t="shared" si="79"/>
        <v>0.26799999999999996</v>
      </c>
      <c r="DI52">
        <f t="shared" si="79"/>
        <v>0.22399999999999998</v>
      </c>
      <c r="DJ52">
        <f t="shared" si="79"/>
        <v>6.7999999999999991E-2</v>
      </c>
    </row>
    <row r="53" spans="4:114" x14ac:dyDescent="0.25">
      <c r="E53" s="8" t="s">
        <v>54</v>
      </c>
      <c r="P53" s="12">
        <v>4</v>
      </c>
      <c r="Q53" s="12">
        <f t="shared" si="80"/>
        <v>0.2</v>
      </c>
      <c r="S53" s="8"/>
      <c r="AB53">
        <v>0.61</v>
      </c>
      <c r="AC53" s="21">
        <v>0</v>
      </c>
      <c r="AD53">
        <f>AD52+(AD$54-AD$49)/5</f>
        <v>8.019999999999998E-2</v>
      </c>
      <c r="AE53" s="21">
        <v>0</v>
      </c>
      <c r="AF53">
        <f t="shared" si="70"/>
        <v>8.8199999999999987E-2</v>
      </c>
      <c r="AG53">
        <f t="shared" si="70"/>
        <v>8.7800000000000017E-2</v>
      </c>
      <c r="AH53">
        <f t="shared" si="70"/>
        <v>9.459999999999999E-2</v>
      </c>
      <c r="AI53" s="21">
        <v>0</v>
      </c>
      <c r="AJ53">
        <f t="shared" si="71"/>
        <v>7.8800000000000023E-2</v>
      </c>
      <c r="AK53">
        <f t="shared" si="71"/>
        <v>8.4599999999999995E-2</v>
      </c>
      <c r="AM53">
        <v>0.61</v>
      </c>
      <c r="AN53">
        <v>0</v>
      </c>
      <c r="AO53">
        <f t="shared" si="72"/>
        <v>1.0799999999999999E-2</v>
      </c>
      <c r="AP53">
        <f t="shared" si="72"/>
        <v>3.6600000000000008E-2</v>
      </c>
      <c r="AQ53">
        <f t="shared" si="72"/>
        <v>1.1799999999999998E-2</v>
      </c>
      <c r="AR53" s="24">
        <v>0</v>
      </c>
      <c r="AS53" s="24">
        <v>0</v>
      </c>
      <c r="AT53">
        <f t="shared" si="73"/>
        <v>2.5400000000000006E-2</v>
      </c>
      <c r="AU53">
        <f t="shared" si="73"/>
        <v>1.9200000000000002E-2</v>
      </c>
      <c r="AV53">
        <f t="shared" si="73"/>
        <v>6.3999999999999994E-3</v>
      </c>
      <c r="AX53">
        <v>0.61</v>
      </c>
      <c r="AY53">
        <f t="shared" si="74"/>
        <v>7.959999999999999E-2</v>
      </c>
      <c r="AZ53">
        <f t="shared" si="74"/>
        <v>3.3599999999999991E-2</v>
      </c>
      <c r="BA53">
        <f t="shared" si="74"/>
        <v>6.0399999999999988E-2</v>
      </c>
      <c r="BB53">
        <f t="shared" si="74"/>
        <v>5.2399999999999988E-2</v>
      </c>
      <c r="BC53">
        <f t="shared" si="74"/>
        <v>3.6799999999999992E-2</v>
      </c>
      <c r="BD53">
        <f t="shared" si="74"/>
        <v>5.559999999999999E-2</v>
      </c>
      <c r="BE53">
        <f t="shared" si="74"/>
        <v>7.1400000000000019E-2</v>
      </c>
      <c r="BF53">
        <f t="shared" si="74"/>
        <v>4.7200000000000006E-2</v>
      </c>
      <c r="BG53">
        <f t="shared" si="74"/>
        <v>3.5599999999999993E-2</v>
      </c>
      <c r="BI53">
        <v>0.61</v>
      </c>
      <c r="BJ53">
        <f t="shared" si="75"/>
        <v>1.06E-2</v>
      </c>
      <c r="BK53">
        <f t="shared" si="75"/>
        <v>4.3999999999999994E-3</v>
      </c>
      <c r="BL53">
        <f t="shared" si="75"/>
        <v>1.1600000000000001E-2</v>
      </c>
      <c r="BM53">
        <f t="shared" si="75"/>
        <v>7.4000000000000003E-3</v>
      </c>
      <c r="BN53">
        <f t="shared" si="75"/>
        <v>3.1999999999999997E-3</v>
      </c>
      <c r="BO53">
        <f t="shared" si="75"/>
        <v>6.2000000000000015E-3</v>
      </c>
      <c r="BP53">
        <f t="shared" si="75"/>
        <v>1.2400000000000003E-2</v>
      </c>
      <c r="BQ53">
        <f t="shared" si="75"/>
        <v>7.4000000000000003E-3</v>
      </c>
      <c r="BR53">
        <f t="shared" si="75"/>
        <v>4.2000000000000015E-3</v>
      </c>
      <c r="BT53">
        <v>0.61</v>
      </c>
      <c r="BU53">
        <f t="shared" si="76"/>
        <v>7.959999999999999E-2</v>
      </c>
      <c r="BV53">
        <f t="shared" si="76"/>
        <v>5.7000000000000002E-2</v>
      </c>
      <c r="BW53">
        <f t="shared" si="76"/>
        <v>6.9599999999999995E-2</v>
      </c>
      <c r="BX53">
        <f t="shared" si="76"/>
        <v>6.6000000000000003E-2</v>
      </c>
      <c r="BY53">
        <f t="shared" si="76"/>
        <v>5.8200000000000009E-2</v>
      </c>
      <c r="BZ53">
        <f t="shared" si="76"/>
        <v>6.7199999999999982E-2</v>
      </c>
      <c r="CA53">
        <f t="shared" si="76"/>
        <v>7.5600000000000001E-2</v>
      </c>
      <c r="CB53">
        <f t="shared" si="76"/>
        <v>6.3800000000000009E-2</v>
      </c>
      <c r="CC53">
        <f t="shared" si="76"/>
        <v>5.8000000000000003E-2</v>
      </c>
      <c r="CE53">
        <v>0.61</v>
      </c>
      <c r="CF53">
        <f t="shared" si="77"/>
        <v>1.06E-2</v>
      </c>
      <c r="CG53">
        <f t="shared" si="77"/>
        <v>7.6000000000000009E-3</v>
      </c>
      <c r="CH53">
        <f t="shared" si="77"/>
        <v>1.1600000000000001E-2</v>
      </c>
      <c r="CI53">
        <f t="shared" si="77"/>
        <v>9.4000000000000021E-3</v>
      </c>
      <c r="CJ53">
        <f t="shared" si="77"/>
        <v>7.4000000000000003E-3</v>
      </c>
      <c r="CK53">
        <f t="shared" si="77"/>
        <v>8.400000000000003E-3</v>
      </c>
      <c r="CL53">
        <f t="shared" si="77"/>
        <v>1.1600000000000001E-2</v>
      </c>
      <c r="CM53">
        <f t="shared" si="77"/>
        <v>9.4000000000000021E-3</v>
      </c>
      <c r="CN53">
        <f t="shared" si="77"/>
        <v>7.4000000000000003E-3</v>
      </c>
      <c r="CP53">
        <v>0.61</v>
      </c>
      <c r="CQ53">
        <f t="shared" si="78"/>
        <v>0.88200000000000001</v>
      </c>
      <c r="CR53">
        <f t="shared" si="78"/>
        <v>0.88200000000000001</v>
      </c>
      <c r="CS53">
        <f t="shared" si="78"/>
        <v>0.59400000000000008</v>
      </c>
      <c r="CT53">
        <f t="shared" si="78"/>
        <v>0.88200000000000001</v>
      </c>
      <c r="CU53">
        <f t="shared" si="78"/>
        <v>0.96799999999999997</v>
      </c>
      <c r="CV53">
        <f t="shared" si="78"/>
        <v>0.94600000000000006</v>
      </c>
      <c r="CW53">
        <f t="shared" si="78"/>
        <v>0.746</v>
      </c>
      <c r="CX53">
        <f t="shared" si="78"/>
        <v>0.78800000000000003</v>
      </c>
      <c r="CY53">
        <f t="shared" si="78"/>
        <v>0.93600000000000005</v>
      </c>
      <c r="DA53">
        <v>0.61</v>
      </c>
      <c r="DB53">
        <f t="shared" si="79"/>
        <v>0.11799999999999998</v>
      </c>
      <c r="DC53">
        <f t="shared" si="79"/>
        <v>0.11799999999999998</v>
      </c>
      <c r="DD53">
        <f t="shared" si="79"/>
        <v>0.40599999999999992</v>
      </c>
      <c r="DE53">
        <f t="shared" si="79"/>
        <v>0.11799999999999998</v>
      </c>
      <c r="DF53">
        <f t="shared" si="79"/>
        <v>3.1999999999999994E-2</v>
      </c>
      <c r="DG53">
        <f t="shared" si="79"/>
        <v>5.3999999999999992E-2</v>
      </c>
      <c r="DH53">
        <f t="shared" si="79"/>
        <v>0.25399999999999995</v>
      </c>
      <c r="DI53">
        <f t="shared" si="79"/>
        <v>0.21199999999999997</v>
      </c>
      <c r="DJ53">
        <f t="shared" si="79"/>
        <v>6.3999999999999987E-2</v>
      </c>
    </row>
    <row r="54" spans="4:114" x14ac:dyDescent="0.25">
      <c r="F54" t="s">
        <v>14</v>
      </c>
      <c r="G54">
        <f>G25</f>
        <v>39150.000000000015</v>
      </c>
      <c r="H54" t="s">
        <v>15</v>
      </c>
      <c r="P54" s="12">
        <v>5</v>
      </c>
      <c r="Q54" s="12">
        <f t="shared" si="80"/>
        <v>0.31</v>
      </c>
      <c r="AB54">
        <v>0.6</v>
      </c>
      <c r="AC54" s="21">
        <v>0</v>
      </c>
      <c r="AD54" s="24">
        <v>8.1000000000000003E-2</v>
      </c>
      <c r="AE54" s="21">
        <v>0</v>
      </c>
      <c r="AF54" s="24">
        <v>8.8999999999999996E-2</v>
      </c>
      <c r="AG54" s="24">
        <v>8.7999999999999995E-2</v>
      </c>
      <c r="AH54" s="24">
        <v>9.5000000000000001E-2</v>
      </c>
      <c r="AI54" s="21">
        <v>0</v>
      </c>
      <c r="AJ54" s="24">
        <v>0.08</v>
      </c>
      <c r="AK54" s="24">
        <v>8.5000000000000006E-2</v>
      </c>
      <c r="AM54">
        <v>0.6</v>
      </c>
      <c r="AN54">
        <v>0</v>
      </c>
      <c r="AO54" s="24">
        <v>0.01</v>
      </c>
      <c r="AP54" s="24">
        <v>3.5000000000000003E-2</v>
      </c>
      <c r="AQ54" s="24">
        <v>1.0999999999999999E-2</v>
      </c>
      <c r="AR54" s="24">
        <v>0</v>
      </c>
      <c r="AS54" s="24">
        <v>0</v>
      </c>
      <c r="AT54" s="24">
        <v>2.4E-2</v>
      </c>
      <c r="AU54" s="24">
        <v>1.7999999999999999E-2</v>
      </c>
      <c r="AV54" s="24">
        <v>6.0000000000000001E-3</v>
      </c>
      <c r="AX54">
        <v>0.6</v>
      </c>
      <c r="AY54" s="24">
        <v>8.1000000000000003E-2</v>
      </c>
      <c r="AZ54" s="24">
        <v>3.4000000000000002E-2</v>
      </c>
      <c r="BA54" s="24">
        <v>6.2E-2</v>
      </c>
      <c r="BB54" s="24">
        <v>5.2999999999999999E-2</v>
      </c>
      <c r="BC54" s="24">
        <v>3.6999999999999998E-2</v>
      </c>
      <c r="BD54" s="24">
        <v>5.6000000000000001E-2</v>
      </c>
      <c r="BE54" s="24">
        <v>7.2999999999999995E-2</v>
      </c>
      <c r="BF54" s="24">
        <v>4.8000000000000001E-2</v>
      </c>
      <c r="BG54" s="24">
        <v>3.5999999999999997E-2</v>
      </c>
      <c r="BI54">
        <v>0.6</v>
      </c>
      <c r="BJ54" s="24">
        <v>0.01</v>
      </c>
      <c r="BK54" s="24">
        <v>4.0000000000000001E-3</v>
      </c>
      <c r="BL54" s="24">
        <v>1.0999999999999999E-2</v>
      </c>
      <c r="BM54" s="24">
        <v>7.0000000000000001E-3</v>
      </c>
      <c r="BN54" s="24">
        <v>3.0000000000000001E-3</v>
      </c>
      <c r="BO54" s="24">
        <v>6.0000000000000001E-3</v>
      </c>
      <c r="BP54" s="24">
        <v>1.2E-2</v>
      </c>
      <c r="BQ54" s="24">
        <v>7.0000000000000001E-3</v>
      </c>
      <c r="BR54" s="24">
        <v>4.0000000000000001E-3</v>
      </c>
      <c r="BT54">
        <v>0.6</v>
      </c>
      <c r="BU54" s="24">
        <v>8.1000000000000003E-2</v>
      </c>
      <c r="BV54" s="24">
        <v>5.8000000000000003E-2</v>
      </c>
      <c r="BW54" s="24">
        <v>7.0999999999999994E-2</v>
      </c>
      <c r="BX54" s="24">
        <v>6.7000000000000004E-2</v>
      </c>
      <c r="BY54" s="24">
        <v>5.8999999999999997E-2</v>
      </c>
      <c r="BZ54" s="24">
        <v>6.8000000000000005E-2</v>
      </c>
      <c r="CA54" s="24">
        <v>7.6999999999999999E-2</v>
      </c>
      <c r="CB54" s="24">
        <v>6.5000000000000002E-2</v>
      </c>
      <c r="CC54" s="24">
        <v>5.8999999999999997E-2</v>
      </c>
      <c r="CE54">
        <v>0.6</v>
      </c>
      <c r="CF54" s="24">
        <v>0.01</v>
      </c>
      <c r="CG54" s="24">
        <v>7.0000000000000001E-3</v>
      </c>
      <c r="CH54" s="24">
        <v>1.0999999999999999E-2</v>
      </c>
      <c r="CI54" s="24">
        <v>8.9999999999999993E-3</v>
      </c>
      <c r="CJ54" s="24">
        <v>7.0000000000000001E-3</v>
      </c>
      <c r="CK54" s="24">
        <v>8.0000000000000002E-3</v>
      </c>
      <c r="CL54" s="24">
        <v>1.0999999999999999E-2</v>
      </c>
      <c r="CM54" s="24">
        <v>8.9999999999999993E-3</v>
      </c>
      <c r="CN54" s="24">
        <v>7.0000000000000001E-3</v>
      </c>
      <c r="CP54">
        <v>0.6</v>
      </c>
      <c r="CQ54" s="24">
        <v>0.89</v>
      </c>
      <c r="CR54" s="24">
        <v>0.89</v>
      </c>
      <c r="CS54" s="24">
        <v>0.61</v>
      </c>
      <c r="CT54" s="24">
        <v>0.89</v>
      </c>
      <c r="CU54" s="24">
        <v>0.97</v>
      </c>
      <c r="CV54" s="24">
        <v>0.95</v>
      </c>
      <c r="CW54" s="24">
        <v>0.76</v>
      </c>
      <c r="CX54" s="24">
        <v>0.8</v>
      </c>
      <c r="CY54" s="24">
        <v>0.94</v>
      </c>
      <c r="DA54">
        <v>0.6</v>
      </c>
      <c r="DB54" s="24">
        <v>0.11</v>
      </c>
      <c r="DC54" s="24">
        <v>0.11</v>
      </c>
      <c r="DD54" s="24">
        <v>0.39</v>
      </c>
      <c r="DE54" s="24">
        <v>0.11</v>
      </c>
      <c r="DF54" s="24">
        <v>0.03</v>
      </c>
      <c r="DG54" s="24">
        <v>0.05</v>
      </c>
      <c r="DH54" s="24">
        <v>0.24</v>
      </c>
      <c r="DI54" s="24">
        <v>0.2</v>
      </c>
      <c r="DJ54" s="24">
        <v>0.06</v>
      </c>
    </row>
    <row r="55" spans="4:114" x14ac:dyDescent="0.25">
      <c r="F55" t="s">
        <v>31</v>
      </c>
      <c r="G55">
        <f>G54/(K$7*12*K$11*K$11)</f>
        <v>145.00000000000006</v>
      </c>
      <c r="H55" t="s">
        <v>36</v>
      </c>
      <c r="P55" s="12">
        <v>6</v>
      </c>
      <c r="Q55" s="12">
        <f t="shared" si="80"/>
        <v>0.44</v>
      </c>
      <c r="AB55">
        <v>0.59</v>
      </c>
      <c r="AC55" s="21">
        <v>0</v>
      </c>
      <c r="AD55">
        <f>AD54+(AD$59-AD$54)/5</f>
        <v>8.1600000000000006E-2</v>
      </c>
      <c r="AE55" s="21">
        <v>0</v>
      </c>
      <c r="AF55">
        <f t="shared" ref="AF55:AH58" si="81">AF54+(AF$59-AF$54)/5</f>
        <v>8.9599999999999999E-2</v>
      </c>
      <c r="AG55">
        <f t="shared" si="81"/>
        <v>8.8200000000000001E-2</v>
      </c>
      <c r="AH55">
        <f t="shared" si="81"/>
        <v>9.5200000000000007E-2</v>
      </c>
      <c r="AI55" s="21">
        <v>0</v>
      </c>
      <c r="AJ55">
        <f t="shared" ref="AJ55:AK58" si="82">AJ54+(AJ$59-AJ$54)/5</f>
        <v>8.1000000000000003E-2</v>
      </c>
      <c r="AK55">
        <f t="shared" si="82"/>
        <v>8.5199999999999998E-2</v>
      </c>
      <c r="AM55">
        <v>0.59</v>
      </c>
      <c r="AN55">
        <v>0</v>
      </c>
      <c r="AO55">
        <f t="shared" ref="AO55:AQ58" si="83">AO54+(AO$59-AO$54)/5</f>
        <v>9.4000000000000004E-3</v>
      </c>
      <c r="AP55">
        <f t="shared" si="83"/>
        <v>3.3600000000000005E-2</v>
      </c>
      <c r="AQ55">
        <f t="shared" si="83"/>
        <v>1.04E-2</v>
      </c>
      <c r="AR55" s="24">
        <v>0</v>
      </c>
      <c r="AS55" s="24">
        <v>0</v>
      </c>
      <c r="AT55">
        <f t="shared" ref="AT55:AV58" si="84">AT54+(AT$59-AT$54)/5</f>
        <v>2.3E-2</v>
      </c>
      <c r="AU55">
        <f t="shared" si="84"/>
        <v>1.72E-2</v>
      </c>
      <c r="AV55">
        <f t="shared" si="84"/>
        <v>5.8000000000000005E-3</v>
      </c>
      <c r="AX55">
        <v>0.59</v>
      </c>
      <c r="AY55">
        <f t="shared" ref="AY55:BG58" si="85">AY54+(AY$59-AY$54)/5</f>
        <v>8.2400000000000001E-2</v>
      </c>
      <c r="AZ55">
        <f t="shared" si="85"/>
        <v>3.4200000000000001E-2</v>
      </c>
      <c r="BA55">
        <f t="shared" si="85"/>
        <v>6.3799999999999996E-2</v>
      </c>
      <c r="BB55">
        <f t="shared" si="85"/>
        <v>5.3600000000000002E-2</v>
      </c>
      <c r="BC55">
        <f t="shared" si="85"/>
        <v>3.7199999999999997E-2</v>
      </c>
      <c r="BD55">
        <f t="shared" si="85"/>
        <v>5.6399999999999999E-2</v>
      </c>
      <c r="BE55">
        <f t="shared" si="85"/>
        <v>7.46E-2</v>
      </c>
      <c r="BF55">
        <f t="shared" si="85"/>
        <v>4.8800000000000003E-2</v>
      </c>
      <c r="BG55">
        <f t="shared" si="85"/>
        <v>3.6199999999999996E-2</v>
      </c>
      <c r="BI55">
        <v>0.59</v>
      </c>
      <c r="BJ55">
        <f t="shared" ref="BJ55:BR58" si="86">BJ54+(BJ$59-BJ$54)/5</f>
        <v>9.6000000000000009E-3</v>
      </c>
      <c r="BK55">
        <f t="shared" si="86"/>
        <v>3.8E-3</v>
      </c>
      <c r="BL55">
        <f t="shared" si="86"/>
        <v>1.06E-2</v>
      </c>
      <c r="BM55">
        <f t="shared" si="86"/>
        <v>6.6E-3</v>
      </c>
      <c r="BN55">
        <f t="shared" si="86"/>
        <v>2.8E-3</v>
      </c>
      <c r="BO55">
        <f t="shared" si="86"/>
        <v>5.5999999999999999E-3</v>
      </c>
      <c r="BP55">
        <f t="shared" si="86"/>
        <v>1.14E-2</v>
      </c>
      <c r="BQ55">
        <f t="shared" si="86"/>
        <v>6.6E-3</v>
      </c>
      <c r="BR55">
        <f t="shared" si="86"/>
        <v>3.8E-3</v>
      </c>
      <c r="BT55">
        <v>0.59</v>
      </c>
      <c r="BU55">
        <f t="shared" ref="BU55:CC58" si="87">BU54+(BU$59-BU$54)/5</f>
        <v>8.2400000000000001E-2</v>
      </c>
      <c r="BV55">
        <f t="shared" si="87"/>
        <v>5.8800000000000005E-2</v>
      </c>
      <c r="BW55">
        <f t="shared" si="87"/>
        <v>7.279999999999999E-2</v>
      </c>
      <c r="BX55">
        <f t="shared" si="87"/>
        <v>6.8000000000000005E-2</v>
      </c>
      <c r="BY55">
        <f t="shared" si="87"/>
        <v>5.9799999999999999E-2</v>
      </c>
      <c r="BZ55">
        <f t="shared" si="87"/>
        <v>6.9000000000000006E-2</v>
      </c>
      <c r="CA55">
        <f t="shared" si="87"/>
        <v>7.8600000000000003E-2</v>
      </c>
      <c r="CB55">
        <f t="shared" si="87"/>
        <v>6.6000000000000003E-2</v>
      </c>
      <c r="CC55">
        <f t="shared" si="87"/>
        <v>5.9799999999999999E-2</v>
      </c>
      <c r="CE55">
        <v>0.59</v>
      </c>
      <c r="CF55">
        <f t="shared" ref="CF55:CN58" si="88">CF54+(CF$59-CF$54)/5</f>
        <v>9.6000000000000009E-3</v>
      </c>
      <c r="CG55">
        <f t="shared" si="88"/>
        <v>6.8000000000000005E-3</v>
      </c>
      <c r="CH55">
        <f t="shared" si="88"/>
        <v>1.06E-2</v>
      </c>
      <c r="CI55">
        <f t="shared" si="88"/>
        <v>8.6E-3</v>
      </c>
      <c r="CJ55">
        <f t="shared" si="88"/>
        <v>6.6E-3</v>
      </c>
      <c r="CK55">
        <f t="shared" si="88"/>
        <v>7.6E-3</v>
      </c>
      <c r="CL55">
        <f t="shared" si="88"/>
        <v>1.06E-2</v>
      </c>
      <c r="CM55">
        <f t="shared" si="88"/>
        <v>8.6E-3</v>
      </c>
      <c r="CN55">
        <f t="shared" si="88"/>
        <v>6.8000000000000005E-3</v>
      </c>
      <c r="CP55">
        <v>0.59</v>
      </c>
      <c r="CQ55">
        <f t="shared" ref="CQ55:CY58" si="89">CQ54+(CQ$59-CQ$54)/5</f>
        <v>0.89600000000000002</v>
      </c>
      <c r="CR55">
        <f t="shared" si="89"/>
        <v>0.89600000000000002</v>
      </c>
      <c r="CS55">
        <f t="shared" si="89"/>
        <v>0.67999999999999994</v>
      </c>
      <c r="CT55">
        <f t="shared" si="89"/>
        <v>0.89600000000000002</v>
      </c>
      <c r="CU55">
        <f t="shared" si="89"/>
        <v>0.97199999999999998</v>
      </c>
      <c r="CV55">
        <f t="shared" si="89"/>
        <v>0.95199999999999996</v>
      </c>
      <c r="CW55">
        <f t="shared" si="89"/>
        <v>0.77</v>
      </c>
      <c r="CX55">
        <f t="shared" si="89"/>
        <v>0.81</v>
      </c>
      <c r="CY55">
        <f t="shared" si="89"/>
        <v>0.94199999999999995</v>
      </c>
      <c r="DA55">
        <v>0.59</v>
      </c>
      <c r="DB55">
        <f t="shared" ref="DB55:DJ58" si="90">DB54+(DB$59-DB$54)/5</f>
        <v>0.104</v>
      </c>
      <c r="DC55">
        <f t="shared" si="90"/>
        <v>0.104</v>
      </c>
      <c r="DD55">
        <f t="shared" si="90"/>
        <v>0.374</v>
      </c>
      <c r="DE55">
        <f t="shared" si="90"/>
        <v>0.104</v>
      </c>
      <c r="DF55">
        <f t="shared" si="90"/>
        <v>2.8000000000000001E-2</v>
      </c>
      <c r="DG55">
        <f t="shared" si="90"/>
        <v>4.8000000000000001E-2</v>
      </c>
      <c r="DH55">
        <f t="shared" si="90"/>
        <v>0.22999999999999998</v>
      </c>
      <c r="DI55">
        <f t="shared" si="90"/>
        <v>0.19</v>
      </c>
      <c r="DJ55">
        <f t="shared" si="90"/>
        <v>5.7999999999999996E-2</v>
      </c>
    </row>
    <row r="56" spans="4:114" x14ac:dyDescent="0.25">
      <c r="F56" t="s">
        <v>37</v>
      </c>
      <c r="G56">
        <f>0.85*K$8/K$9*(1-POWER(1-2*G55/(0.85*K$8),1/2))</f>
        <v>2.4895846893170427E-3</v>
      </c>
      <c r="J56" t="s">
        <v>40</v>
      </c>
      <c r="K56">
        <f>K46</f>
        <v>1.6035076530612244E-2</v>
      </c>
      <c r="M56" t="s">
        <v>39</v>
      </c>
      <c r="N56">
        <f>N46</f>
        <v>1.8E-3</v>
      </c>
      <c r="P56" s="12">
        <v>7</v>
      </c>
      <c r="Q56" s="12">
        <f t="shared" si="80"/>
        <v>0.6</v>
      </c>
      <c r="AB56">
        <v>0.57999999999999996</v>
      </c>
      <c r="AC56" s="21">
        <v>0</v>
      </c>
      <c r="AD56">
        <f>AD55+(AD$59-AD$54)/5</f>
        <v>8.2200000000000009E-2</v>
      </c>
      <c r="AE56" s="21">
        <v>0</v>
      </c>
      <c r="AF56">
        <f t="shared" si="81"/>
        <v>9.0200000000000002E-2</v>
      </c>
      <c r="AG56">
        <f t="shared" si="81"/>
        <v>8.8400000000000006E-2</v>
      </c>
      <c r="AH56">
        <f t="shared" si="81"/>
        <v>9.5400000000000013E-2</v>
      </c>
      <c r="AI56" s="21">
        <v>0</v>
      </c>
      <c r="AJ56">
        <f t="shared" si="82"/>
        <v>8.2000000000000003E-2</v>
      </c>
      <c r="AK56">
        <f t="shared" si="82"/>
        <v>8.539999999999999E-2</v>
      </c>
      <c r="AM56">
        <v>0.57999999999999996</v>
      </c>
      <c r="AN56">
        <v>0</v>
      </c>
      <c r="AO56">
        <f t="shared" si="83"/>
        <v>8.8000000000000005E-3</v>
      </c>
      <c r="AP56">
        <f t="shared" si="83"/>
        <v>3.2200000000000006E-2</v>
      </c>
      <c r="AQ56">
        <f t="shared" si="83"/>
        <v>9.7999999999999997E-3</v>
      </c>
      <c r="AR56" s="24">
        <v>0</v>
      </c>
      <c r="AS56" s="24">
        <v>0</v>
      </c>
      <c r="AT56">
        <f t="shared" si="84"/>
        <v>2.1999999999999999E-2</v>
      </c>
      <c r="AU56">
        <f t="shared" si="84"/>
        <v>1.6400000000000001E-2</v>
      </c>
      <c r="AV56">
        <f t="shared" si="84"/>
        <v>5.6000000000000008E-3</v>
      </c>
      <c r="AX56">
        <v>0.57999999999999996</v>
      </c>
      <c r="AY56">
        <f t="shared" si="85"/>
        <v>8.3799999999999999E-2</v>
      </c>
      <c r="AZ56">
        <f t="shared" si="85"/>
        <v>3.44E-2</v>
      </c>
      <c r="BA56">
        <f t="shared" si="85"/>
        <v>6.5599999999999992E-2</v>
      </c>
      <c r="BB56">
        <f t="shared" si="85"/>
        <v>5.4200000000000005E-2</v>
      </c>
      <c r="BC56">
        <f t="shared" si="85"/>
        <v>3.7399999999999996E-2</v>
      </c>
      <c r="BD56">
        <f t="shared" si="85"/>
        <v>5.6799999999999996E-2</v>
      </c>
      <c r="BE56">
        <f t="shared" si="85"/>
        <v>7.6200000000000004E-2</v>
      </c>
      <c r="BF56">
        <f t="shared" si="85"/>
        <v>4.9600000000000005E-2</v>
      </c>
      <c r="BG56">
        <f t="shared" si="85"/>
        <v>3.6399999999999995E-2</v>
      </c>
      <c r="BI56">
        <v>0.57999999999999996</v>
      </c>
      <c r="BJ56">
        <f t="shared" si="86"/>
        <v>9.2000000000000016E-3</v>
      </c>
      <c r="BK56">
        <f t="shared" si="86"/>
        <v>3.5999999999999999E-3</v>
      </c>
      <c r="BL56">
        <f t="shared" si="86"/>
        <v>1.0200000000000001E-2</v>
      </c>
      <c r="BM56">
        <f t="shared" si="86"/>
        <v>6.1999999999999998E-3</v>
      </c>
      <c r="BN56">
        <f t="shared" si="86"/>
        <v>2.5999999999999999E-3</v>
      </c>
      <c r="BO56">
        <f t="shared" si="86"/>
        <v>5.1999999999999998E-3</v>
      </c>
      <c r="BP56">
        <f t="shared" si="86"/>
        <v>1.0800000000000001E-2</v>
      </c>
      <c r="BQ56">
        <f t="shared" si="86"/>
        <v>6.1999999999999998E-3</v>
      </c>
      <c r="BR56">
        <f t="shared" si="86"/>
        <v>3.5999999999999999E-3</v>
      </c>
      <c r="BT56">
        <v>0.57999999999999996</v>
      </c>
      <c r="BU56">
        <f t="shared" si="87"/>
        <v>8.3799999999999999E-2</v>
      </c>
      <c r="BV56">
        <f t="shared" si="87"/>
        <v>5.9600000000000007E-2</v>
      </c>
      <c r="BW56">
        <f t="shared" si="87"/>
        <v>7.4599999999999986E-2</v>
      </c>
      <c r="BX56">
        <f t="shared" si="87"/>
        <v>6.9000000000000006E-2</v>
      </c>
      <c r="BY56">
        <f t="shared" si="87"/>
        <v>6.0600000000000001E-2</v>
      </c>
      <c r="BZ56">
        <f t="shared" si="87"/>
        <v>7.0000000000000007E-2</v>
      </c>
      <c r="CA56">
        <f t="shared" si="87"/>
        <v>8.0200000000000007E-2</v>
      </c>
      <c r="CB56">
        <f t="shared" si="87"/>
        <v>6.7000000000000004E-2</v>
      </c>
      <c r="CC56">
        <f t="shared" si="87"/>
        <v>6.0600000000000001E-2</v>
      </c>
      <c r="CE56">
        <v>0.57999999999999996</v>
      </c>
      <c r="CF56">
        <f t="shared" si="88"/>
        <v>9.2000000000000016E-3</v>
      </c>
      <c r="CG56">
        <f t="shared" si="88"/>
        <v>6.6000000000000008E-3</v>
      </c>
      <c r="CH56">
        <f t="shared" si="88"/>
        <v>1.0200000000000001E-2</v>
      </c>
      <c r="CI56">
        <f t="shared" si="88"/>
        <v>8.2000000000000007E-3</v>
      </c>
      <c r="CJ56">
        <f t="shared" si="88"/>
        <v>6.1999999999999998E-3</v>
      </c>
      <c r="CK56">
        <f t="shared" si="88"/>
        <v>7.1999999999999998E-3</v>
      </c>
      <c r="CL56">
        <f t="shared" si="88"/>
        <v>1.0200000000000001E-2</v>
      </c>
      <c r="CM56">
        <f t="shared" si="88"/>
        <v>8.2000000000000007E-3</v>
      </c>
      <c r="CN56">
        <f t="shared" si="88"/>
        <v>6.6000000000000008E-3</v>
      </c>
      <c r="CP56">
        <v>0.57999999999999996</v>
      </c>
      <c r="CQ56">
        <f t="shared" si="89"/>
        <v>0.90200000000000002</v>
      </c>
      <c r="CR56">
        <f t="shared" si="89"/>
        <v>0.90200000000000002</v>
      </c>
      <c r="CS56">
        <f t="shared" si="89"/>
        <v>0.74999999999999989</v>
      </c>
      <c r="CT56">
        <f t="shared" si="89"/>
        <v>0.90200000000000002</v>
      </c>
      <c r="CU56">
        <f t="shared" si="89"/>
        <v>0.97399999999999998</v>
      </c>
      <c r="CV56">
        <f t="shared" si="89"/>
        <v>0.95399999999999996</v>
      </c>
      <c r="CW56">
        <f t="shared" si="89"/>
        <v>0.78</v>
      </c>
      <c r="CX56">
        <f t="shared" si="89"/>
        <v>0.82000000000000006</v>
      </c>
      <c r="CY56">
        <f t="shared" si="89"/>
        <v>0.94399999999999995</v>
      </c>
      <c r="DA56">
        <v>0.57999999999999996</v>
      </c>
      <c r="DB56">
        <f t="shared" si="90"/>
        <v>9.799999999999999E-2</v>
      </c>
      <c r="DC56">
        <f t="shared" si="90"/>
        <v>9.799999999999999E-2</v>
      </c>
      <c r="DD56">
        <f t="shared" si="90"/>
        <v>0.35799999999999998</v>
      </c>
      <c r="DE56">
        <f t="shared" si="90"/>
        <v>9.799999999999999E-2</v>
      </c>
      <c r="DF56">
        <f t="shared" si="90"/>
        <v>2.6000000000000002E-2</v>
      </c>
      <c r="DG56">
        <f t="shared" si="90"/>
        <v>4.5999999999999999E-2</v>
      </c>
      <c r="DH56">
        <f t="shared" si="90"/>
        <v>0.21999999999999997</v>
      </c>
      <c r="DI56">
        <f t="shared" si="90"/>
        <v>0.18</v>
      </c>
      <c r="DJ56">
        <f t="shared" si="90"/>
        <v>5.5999999999999994E-2</v>
      </c>
    </row>
    <row r="57" spans="4:114" x14ac:dyDescent="0.25">
      <c r="P57" s="12">
        <v>8</v>
      </c>
      <c r="Q57" s="12">
        <f t="shared" si="80"/>
        <v>0.79</v>
      </c>
      <c r="AB57">
        <v>0.56999999999999995</v>
      </c>
      <c r="AC57" s="21">
        <v>0</v>
      </c>
      <c r="AD57">
        <f>AD56+(AD$59-AD$54)/5</f>
        <v>8.2800000000000012E-2</v>
      </c>
      <c r="AE57" s="21">
        <v>0</v>
      </c>
      <c r="AF57">
        <f t="shared" si="81"/>
        <v>9.0800000000000006E-2</v>
      </c>
      <c r="AG57">
        <f t="shared" si="81"/>
        <v>8.8600000000000012E-2</v>
      </c>
      <c r="AH57">
        <f t="shared" si="81"/>
        <v>9.5600000000000018E-2</v>
      </c>
      <c r="AI57" s="21">
        <v>0</v>
      </c>
      <c r="AJ57">
        <f t="shared" si="82"/>
        <v>8.3000000000000004E-2</v>
      </c>
      <c r="AK57">
        <f t="shared" si="82"/>
        <v>8.5599999999999982E-2</v>
      </c>
      <c r="AM57">
        <v>0.56999999999999995</v>
      </c>
      <c r="AN57">
        <v>0</v>
      </c>
      <c r="AO57">
        <f t="shared" si="83"/>
        <v>8.2000000000000007E-3</v>
      </c>
      <c r="AP57">
        <f t="shared" si="83"/>
        <v>3.0800000000000004E-2</v>
      </c>
      <c r="AQ57">
        <f t="shared" si="83"/>
        <v>9.1999999999999998E-3</v>
      </c>
      <c r="AR57" s="24">
        <v>0</v>
      </c>
      <c r="AS57" s="24">
        <v>0</v>
      </c>
      <c r="AT57">
        <f t="shared" si="84"/>
        <v>2.0999999999999998E-2</v>
      </c>
      <c r="AU57">
        <f t="shared" si="84"/>
        <v>1.5600000000000001E-2</v>
      </c>
      <c r="AV57">
        <f t="shared" si="84"/>
        <v>5.4000000000000012E-3</v>
      </c>
      <c r="AX57">
        <v>0.56999999999999995</v>
      </c>
      <c r="AY57">
        <f t="shared" si="85"/>
        <v>8.5199999999999998E-2</v>
      </c>
      <c r="AZ57">
        <f t="shared" si="85"/>
        <v>3.4599999999999999E-2</v>
      </c>
      <c r="BA57">
        <f t="shared" si="85"/>
        <v>6.7399999999999988E-2</v>
      </c>
      <c r="BB57">
        <f t="shared" si="85"/>
        <v>5.4800000000000008E-2</v>
      </c>
      <c r="BC57">
        <f t="shared" si="85"/>
        <v>3.7599999999999995E-2</v>
      </c>
      <c r="BD57">
        <f t="shared" si="85"/>
        <v>5.7199999999999994E-2</v>
      </c>
      <c r="BE57">
        <f t="shared" si="85"/>
        <v>7.7800000000000008E-2</v>
      </c>
      <c r="BF57">
        <f t="shared" si="85"/>
        <v>5.0400000000000007E-2</v>
      </c>
      <c r="BG57">
        <f t="shared" si="85"/>
        <v>3.6599999999999994E-2</v>
      </c>
      <c r="BI57">
        <v>0.56999999999999995</v>
      </c>
      <c r="BJ57">
        <f t="shared" si="86"/>
        <v>8.8000000000000023E-3</v>
      </c>
      <c r="BK57">
        <f t="shared" si="86"/>
        <v>3.3999999999999998E-3</v>
      </c>
      <c r="BL57">
        <f t="shared" si="86"/>
        <v>9.8000000000000014E-3</v>
      </c>
      <c r="BM57">
        <f t="shared" si="86"/>
        <v>5.7999999999999996E-3</v>
      </c>
      <c r="BN57">
        <f t="shared" si="86"/>
        <v>2.3999999999999998E-3</v>
      </c>
      <c r="BO57">
        <f t="shared" si="86"/>
        <v>4.7999999999999996E-3</v>
      </c>
      <c r="BP57">
        <f t="shared" si="86"/>
        <v>1.0200000000000001E-2</v>
      </c>
      <c r="BQ57">
        <f t="shared" si="86"/>
        <v>5.7999999999999996E-3</v>
      </c>
      <c r="BR57">
        <f t="shared" si="86"/>
        <v>3.3999999999999998E-3</v>
      </c>
      <c r="BT57">
        <v>0.56999999999999995</v>
      </c>
      <c r="BU57">
        <f t="shared" si="87"/>
        <v>8.5199999999999998E-2</v>
      </c>
      <c r="BV57">
        <f t="shared" si="87"/>
        <v>6.0400000000000009E-2</v>
      </c>
      <c r="BW57">
        <f t="shared" si="87"/>
        <v>7.6399999999999982E-2</v>
      </c>
      <c r="BX57">
        <f t="shared" si="87"/>
        <v>7.0000000000000007E-2</v>
      </c>
      <c r="BY57">
        <f t="shared" si="87"/>
        <v>6.1400000000000003E-2</v>
      </c>
      <c r="BZ57">
        <f t="shared" si="87"/>
        <v>7.1000000000000008E-2</v>
      </c>
      <c r="CA57">
        <f t="shared" si="87"/>
        <v>8.1800000000000012E-2</v>
      </c>
      <c r="CB57">
        <f t="shared" si="87"/>
        <v>6.8000000000000005E-2</v>
      </c>
      <c r="CC57">
        <f t="shared" si="87"/>
        <v>6.1400000000000003E-2</v>
      </c>
      <c r="CE57">
        <v>0.56999999999999995</v>
      </c>
      <c r="CF57">
        <f t="shared" si="88"/>
        <v>8.8000000000000023E-3</v>
      </c>
      <c r="CG57">
        <f t="shared" si="88"/>
        <v>6.4000000000000012E-3</v>
      </c>
      <c r="CH57">
        <f t="shared" si="88"/>
        <v>9.8000000000000014E-3</v>
      </c>
      <c r="CI57">
        <f t="shared" si="88"/>
        <v>7.8000000000000005E-3</v>
      </c>
      <c r="CJ57">
        <f t="shared" si="88"/>
        <v>5.7999999999999996E-3</v>
      </c>
      <c r="CK57">
        <f t="shared" si="88"/>
        <v>6.7999999999999996E-3</v>
      </c>
      <c r="CL57">
        <f t="shared" si="88"/>
        <v>9.8000000000000014E-3</v>
      </c>
      <c r="CM57">
        <f t="shared" si="88"/>
        <v>7.8000000000000005E-3</v>
      </c>
      <c r="CN57">
        <f t="shared" si="88"/>
        <v>6.4000000000000012E-3</v>
      </c>
      <c r="CP57">
        <v>0.56999999999999995</v>
      </c>
      <c r="CQ57">
        <f t="shared" si="89"/>
        <v>0.90800000000000003</v>
      </c>
      <c r="CR57">
        <f t="shared" si="89"/>
        <v>0.90800000000000003</v>
      </c>
      <c r="CS57">
        <f t="shared" si="89"/>
        <v>0.81999999999999984</v>
      </c>
      <c r="CT57">
        <f t="shared" si="89"/>
        <v>0.90800000000000003</v>
      </c>
      <c r="CU57">
        <f t="shared" si="89"/>
        <v>0.97599999999999998</v>
      </c>
      <c r="CV57">
        <f t="shared" si="89"/>
        <v>0.95599999999999996</v>
      </c>
      <c r="CW57">
        <f t="shared" si="89"/>
        <v>0.79</v>
      </c>
      <c r="CX57">
        <f t="shared" si="89"/>
        <v>0.83000000000000007</v>
      </c>
      <c r="CY57">
        <f t="shared" si="89"/>
        <v>0.94599999999999995</v>
      </c>
      <c r="DA57">
        <v>0.56999999999999995</v>
      </c>
      <c r="DB57">
        <f t="shared" si="90"/>
        <v>9.1999999999999985E-2</v>
      </c>
      <c r="DC57">
        <f t="shared" si="90"/>
        <v>9.1999999999999985E-2</v>
      </c>
      <c r="DD57">
        <f t="shared" si="90"/>
        <v>0.34199999999999997</v>
      </c>
      <c r="DE57">
        <f t="shared" si="90"/>
        <v>9.1999999999999985E-2</v>
      </c>
      <c r="DF57">
        <f t="shared" si="90"/>
        <v>2.4000000000000004E-2</v>
      </c>
      <c r="DG57">
        <f t="shared" si="90"/>
        <v>4.3999999999999997E-2</v>
      </c>
      <c r="DH57">
        <f t="shared" si="90"/>
        <v>0.20999999999999996</v>
      </c>
      <c r="DI57">
        <f t="shared" si="90"/>
        <v>0.16999999999999998</v>
      </c>
      <c r="DJ57">
        <f t="shared" si="90"/>
        <v>5.3999999999999992E-2</v>
      </c>
    </row>
    <row r="58" spans="4:114" ht="15.75" thickBot="1" x14ac:dyDescent="0.3">
      <c r="F58" t="s">
        <v>42</v>
      </c>
      <c r="G58">
        <f>MAX(G56,N56)</f>
        <v>2.4895846893170427E-3</v>
      </c>
      <c r="H58" s="16" t="str">
        <f>IF(AND(G58&lt;=K56),"OK","NOT OK")</f>
        <v>OK</v>
      </c>
      <c r="P58" s="12">
        <v>9</v>
      </c>
      <c r="Q58" s="12">
        <f t="shared" si="80"/>
        <v>1</v>
      </c>
      <c r="AB58">
        <v>0.56000000000000005</v>
      </c>
      <c r="AC58" s="21">
        <v>0</v>
      </c>
      <c r="AD58">
        <f>AD57+(AD$59-AD$54)/5</f>
        <v>8.3400000000000016E-2</v>
      </c>
      <c r="AE58" s="21">
        <v>0</v>
      </c>
      <c r="AF58">
        <f t="shared" si="81"/>
        <v>9.1400000000000009E-2</v>
      </c>
      <c r="AG58">
        <f t="shared" si="81"/>
        <v>8.8800000000000018E-2</v>
      </c>
      <c r="AH58">
        <f t="shared" si="81"/>
        <v>9.5800000000000024E-2</v>
      </c>
      <c r="AI58" s="21">
        <v>0</v>
      </c>
      <c r="AJ58">
        <f t="shared" si="82"/>
        <v>8.4000000000000005E-2</v>
      </c>
      <c r="AK58">
        <f t="shared" si="82"/>
        <v>8.5799999999999974E-2</v>
      </c>
      <c r="AM58">
        <v>0.56000000000000005</v>
      </c>
      <c r="AN58">
        <v>0</v>
      </c>
      <c r="AO58">
        <f t="shared" si="83"/>
        <v>7.6000000000000009E-3</v>
      </c>
      <c r="AP58">
        <f t="shared" si="83"/>
        <v>2.9400000000000003E-2</v>
      </c>
      <c r="AQ58">
        <f t="shared" si="83"/>
        <v>8.6E-3</v>
      </c>
      <c r="AR58" s="24">
        <v>0</v>
      </c>
      <c r="AS58" s="24">
        <v>0</v>
      </c>
      <c r="AT58">
        <f t="shared" si="84"/>
        <v>1.9999999999999997E-2</v>
      </c>
      <c r="AU58">
        <f t="shared" si="84"/>
        <v>1.4800000000000001E-2</v>
      </c>
      <c r="AV58">
        <f t="shared" si="84"/>
        <v>5.2000000000000015E-3</v>
      </c>
      <c r="AX58">
        <v>0.56000000000000005</v>
      </c>
      <c r="AY58">
        <f t="shared" si="85"/>
        <v>8.6599999999999996E-2</v>
      </c>
      <c r="AZ58">
        <f t="shared" si="85"/>
        <v>3.4799999999999998E-2</v>
      </c>
      <c r="BA58">
        <f t="shared" si="85"/>
        <v>6.9199999999999984E-2</v>
      </c>
      <c r="BB58">
        <f t="shared" si="85"/>
        <v>5.5400000000000012E-2</v>
      </c>
      <c r="BC58">
        <f t="shared" si="85"/>
        <v>3.7799999999999993E-2</v>
      </c>
      <c r="BD58">
        <f t="shared" si="85"/>
        <v>5.7599999999999991E-2</v>
      </c>
      <c r="BE58">
        <f t="shared" si="85"/>
        <v>7.9400000000000012E-2</v>
      </c>
      <c r="BF58">
        <f t="shared" si="85"/>
        <v>5.1200000000000009E-2</v>
      </c>
      <c r="BG58">
        <f t="shared" si="85"/>
        <v>3.6799999999999992E-2</v>
      </c>
      <c r="BI58">
        <v>0.56000000000000005</v>
      </c>
      <c r="BJ58">
        <f t="shared" si="86"/>
        <v>8.400000000000003E-3</v>
      </c>
      <c r="BK58">
        <f t="shared" si="86"/>
        <v>3.1999999999999997E-3</v>
      </c>
      <c r="BL58">
        <f t="shared" si="86"/>
        <v>9.4000000000000021E-3</v>
      </c>
      <c r="BM58">
        <f t="shared" si="86"/>
        <v>5.3999999999999994E-3</v>
      </c>
      <c r="BN58">
        <f t="shared" si="86"/>
        <v>2.1999999999999997E-3</v>
      </c>
      <c r="BO58">
        <f t="shared" si="86"/>
        <v>4.3999999999999994E-3</v>
      </c>
      <c r="BP58">
        <f t="shared" si="86"/>
        <v>9.6000000000000009E-3</v>
      </c>
      <c r="BQ58">
        <f t="shared" si="86"/>
        <v>5.3999999999999994E-3</v>
      </c>
      <c r="BR58">
        <f t="shared" si="86"/>
        <v>3.1999999999999997E-3</v>
      </c>
      <c r="BT58">
        <v>0.56000000000000005</v>
      </c>
      <c r="BU58">
        <f t="shared" si="87"/>
        <v>8.6599999999999996E-2</v>
      </c>
      <c r="BV58">
        <f t="shared" si="87"/>
        <v>6.1200000000000011E-2</v>
      </c>
      <c r="BW58">
        <f t="shared" si="87"/>
        <v>7.8199999999999978E-2</v>
      </c>
      <c r="BX58">
        <f t="shared" si="87"/>
        <v>7.1000000000000008E-2</v>
      </c>
      <c r="BY58">
        <f t="shared" si="87"/>
        <v>6.2200000000000005E-2</v>
      </c>
      <c r="BZ58">
        <f t="shared" si="87"/>
        <v>7.2000000000000008E-2</v>
      </c>
      <c r="CA58">
        <f t="shared" si="87"/>
        <v>8.3400000000000016E-2</v>
      </c>
      <c r="CB58">
        <f t="shared" si="87"/>
        <v>6.9000000000000006E-2</v>
      </c>
      <c r="CC58">
        <f t="shared" si="87"/>
        <v>6.2200000000000005E-2</v>
      </c>
      <c r="CE58">
        <v>0.56000000000000005</v>
      </c>
      <c r="CF58">
        <f t="shared" si="88"/>
        <v>8.400000000000003E-3</v>
      </c>
      <c r="CG58">
        <f t="shared" si="88"/>
        <v>6.2000000000000015E-3</v>
      </c>
      <c r="CH58">
        <f t="shared" si="88"/>
        <v>9.4000000000000021E-3</v>
      </c>
      <c r="CI58">
        <f t="shared" si="88"/>
        <v>7.4000000000000003E-3</v>
      </c>
      <c r="CJ58">
        <f t="shared" si="88"/>
        <v>5.3999999999999994E-3</v>
      </c>
      <c r="CK58">
        <f t="shared" si="88"/>
        <v>6.3999999999999994E-3</v>
      </c>
      <c r="CL58">
        <f t="shared" si="88"/>
        <v>9.4000000000000021E-3</v>
      </c>
      <c r="CM58">
        <f t="shared" si="88"/>
        <v>7.4000000000000003E-3</v>
      </c>
      <c r="CN58">
        <f t="shared" si="88"/>
        <v>6.2000000000000015E-3</v>
      </c>
      <c r="CP58">
        <v>0.56000000000000005</v>
      </c>
      <c r="CQ58">
        <f t="shared" si="89"/>
        <v>0.91400000000000003</v>
      </c>
      <c r="CR58">
        <f t="shared" si="89"/>
        <v>0.91400000000000003</v>
      </c>
      <c r="CS58">
        <f t="shared" si="89"/>
        <v>0.88999999999999979</v>
      </c>
      <c r="CT58">
        <f t="shared" si="89"/>
        <v>0.91400000000000003</v>
      </c>
      <c r="CU58">
        <f t="shared" si="89"/>
        <v>0.97799999999999998</v>
      </c>
      <c r="CV58">
        <f t="shared" si="89"/>
        <v>0.95799999999999996</v>
      </c>
      <c r="CW58">
        <f t="shared" si="89"/>
        <v>0.8</v>
      </c>
      <c r="CX58">
        <f t="shared" si="89"/>
        <v>0.84000000000000008</v>
      </c>
      <c r="CY58">
        <f t="shared" si="89"/>
        <v>0.94799999999999995</v>
      </c>
      <c r="DA58">
        <v>0.56000000000000005</v>
      </c>
      <c r="DB58">
        <f t="shared" si="90"/>
        <v>8.5999999999999979E-2</v>
      </c>
      <c r="DC58">
        <f t="shared" si="90"/>
        <v>8.5999999999999979E-2</v>
      </c>
      <c r="DD58">
        <f t="shared" si="90"/>
        <v>0.32599999999999996</v>
      </c>
      <c r="DE58">
        <f t="shared" si="90"/>
        <v>8.5999999999999979E-2</v>
      </c>
      <c r="DF58">
        <f t="shared" si="90"/>
        <v>2.2000000000000006E-2</v>
      </c>
      <c r="DG58">
        <f t="shared" si="90"/>
        <v>4.1999999999999996E-2</v>
      </c>
      <c r="DH58">
        <f t="shared" si="90"/>
        <v>0.19999999999999996</v>
      </c>
      <c r="DI58">
        <f t="shared" si="90"/>
        <v>0.15999999999999998</v>
      </c>
      <c r="DJ58">
        <f t="shared" si="90"/>
        <v>5.1999999999999991E-2</v>
      </c>
    </row>
    <row r="59" spans="4:114" ht="15.75" thickTop="1" x14ac:dyDescent="0.25">
      <c r="F59" t="s">
        <v>43</v>
      </c>
      <c r="G59">
        <f>G58*12*K$11</f>
        <v>0.14937508135902255</v>
      </c>
      <c r="H59" t="s">
        <v>52</v>
      </c>
      <c r="P59" s="12">
        <v>18</v>
      </c>
      <c r="Q59" s="12">
        <f t="shared" si="80"/>
        <v>4</v>
      </c>
      <c r="AB59">
        <v>0.55000000000000004</v>
      </c>
      <c r="AC59" s="21">
        <v>0</v>
      </c>
      <c r="AD59" s="24">
        <v>8.4000000000000005E-2</v>
      </c>
      <c r="AE59" s="21">
        <v>0</v>
      </c>
      <c r="AF59" s="24">
        <v>9.1999999999999998E-2</v>
      </c>
      <c r="AG59" s="24">
        <v>8.8999999999999996E-2</v>
      </c>
      <c r="AH59" s="24">
        <v>9.6000000000000002E-2</v>
      </c>
      <c r="AI59" s="21">
        <v>0</v>
      </c>
      <c r="AJ59" s="24">
        <v>8.5000000000000006E-2</v>
      </c>
      <c r="AK59" s="24">
        <v>8.5999999999999993E-2</v>
      </c>
      <c r="AM59">
        <v>0.55000000000000004</v>
      </c>
      <c r="AN59">
        <v>0</v>
      </c>
      <c r="AO59" s="24">
        <v>7.0000000000000001E-3</v>
      </c>
      <c r="AP59" s="24">
        <v>2.8000000000000001E-2</v>
      </c>
      <c r="AQ59" s="24">
        <v>8.0000000000000002E-3</v>
      </c>
      <c r="AR59" s="24">
        <v>0</v>
      </c>
      <c r="AS59" s="24">
        <v>0</v>
      </c>
      <c r="AT59" s="24">
        <v>1.9E-2</v>
      </c>
      <c r="AU59" s="24">
        <v>1.4E-2</v>
      </c>
      <c r="AV59" s="24">
        <v>5.0000000000000001E-3</v>
      </c>
      <c r="AX59">
        <v>0.55000000000000004</v>
      </c>
      <c r="AY59" s="24">
        <v>8.7999999999999995E-2</v>
      </c>
      <c r="AZ59" s="24">
        <v>3.5000000000000003E-2</v>
      </c>
      <c r="BA59" s="24">
        <v>7.0999999999999994E-2</v>
      </c>
      <c r="BB59" s="24">
        <v>5.6000000000000001E-2</v>
      </c>
      <c r="BC59" s="24">
        <v>3.7999999999999999E-2</v>
      </c>
      <c r="BD59" s="24">
        <v>5.8000000000000003E-2</v>
      </c>
      <c r="BE59" s="24">
        <v>8.1000000000000003E-2</v>
      </c>
      <c r="BF59" s="24">
        <v>5.1999999999999998E-2</v>
      </c>
      <c r="BG59" s="24">
        <v>3.6999999999999998E-2</v>
      </c>
      <c r="BI59">
        <v>0.55000000000000004</v>
      </c>
      <c r="BJ59" s="24">
        <v>8.0000000000000002E-3</v>
      </c>
      <c r="BK59" s="24">
        <v>3.0000000000000001E-3</v>
      </c>
      <c r="BL59" s="24">
        <v>8.9999999999999993E-3</v>
      </c>
      <c r="BM59" s="24">
        <v>5.0000000000000001E-3</v>
      </c>
      <c r="BN59" s="24">
        <v>2E-3</v>
      </c>
      <c r="BO59" s="24">
        <v>4.0000000000000001E-3</v>
      </c>
      <c r="BP59" s="24">
        <v>8.9999999999999993E-3</v>
      </c>
      <c r="BQ59" s="24">
        <v>5.0000000000000001E-3</v>
      </c>
      <c r="BR59" s="24">
        <v>3.0000000000000001E-3</v>
      </c>
      <c r="BT59">
        <v>0.55000000000000004</v>
      </c>
      <c r="BU59" s="24">
        <v>8.7999999999999995E-2</v>
      </c>
      <c r="BV59" s="24">
        <v>6.2E-2</v>
      </c>
      <c r="BW59" s="24">
        <v>0.08</v>
      </c>
      <c r="BX59" s="24">
        <v>7.1999999999999995E-2</v>
      </c>
      <c r="BY59" s="24">
        <v>6.3E-2</v>
      </c>
      <c r="BZ59" s="24">
        <v>7.2999999999999995E-2</v>
      </c>
      <c r="CA59" s="24">
        <v>8.5000000000000006E-2</v>
      </c>
      <c r="CB59" s="24">
        <v>7.0000000000000007E-2</v>
      </c>
      <c r="CC59" s="24">
        <v>6.3E-2</v>
      </c>
      <c r="CE59">
        <v>0.55000000000000004</v>
      </c>
      <c r="CF59" s="24">
        <v>8.0000000000000002E-3</v>
      </c>
      <c r="CG59" s="24">
        <v>6.0000000000000001E-3</v>
      </c>
      <c r="CH59" s="24">
        <v>8.9999999999999993E-3</v>
      </c>
      <c r="CI59" s="24">
        <v>7.0000000000000001E-3</v>
      </c>
      <c r="CJ59" s="24">
        <v>5.0000000000000001E-3</v>
      </c>
      <c r="CK59" s="24">
        <v>6.0000000000000001E-3</v>
      </c>
      <c r="CL59" s="24">
        <v>8.9999999999999993E-3</v>
      </c>
      <c r="CM59" s="24">
        <v>7.0000000000000001E-3</v>
      </c>
      <c r="CN59" s="24">
        <v>6.0000000000000001E-3</v>
      </c>
      <c r="CP59">
        <v>0.55000000000000004</v>
      </c>
      <c r="CQ59" s="24">
        <v>0.92</v>
      </c>
      <c r="CR59" s="24">
        <v>0.92</v>
      </c>
      <c r="CS59" s="24">
        <v>0.96</v>
      </c>
      <c r="CT59" s="24">
        <v>0.92</v>
      </c>
      <c r="CU59" s="24">
        <v>0.98</v>
      </c>
      <c r="CV59" s="24">
        <v>0.96</v>
      </c>
      <c r="CW59" s="24">
        <v>0.81</v>
      </c>
      <c r="CX59" s="24">
        <v>0.85</v>
      </c>
      <c r="CY59" s="24">
        <v>0.95</v>
      </c>
      <c r="DA59">
        <v>0.55000000000000004</v>
      </c>
      <c r="DB59" s="24">
        <v>0.08</v>
      </c>
      <c r="DC59" s="24">
        <v>0.08</v>
      </c>
      <c r="DD59" s="24">
        <v>0.31</v>
      </c>
      <c r="DE59" s="24">
        <v>0.08</v>
      </c>
      <c r="DF59" s="24">
        <v>0.02</v>
      </c>
      <c r="DG59" s="24">
        <v>0.04</v>
      </c>
      <c r="DH59" s="24">
        <v>0.19</v>
      </c>
      <c r="DI59" s="24">
        <v>0.15</v>
      </c>
      <c r="DJ59" s="24">
        <v>0.05</v>
      </c>
    </row>
    <row r="60" spans="4:114" x14ac:dyDescent="0.25">
      <c r="F60" t="s">
        <v>55</v>
      </c>
      <c r="G60" s="1">
        <v>4</v>
      </c>
      <c r="J60" t="s">
        <v>51</v>
      </c>
      <c r="K60">
        <f>VLOOKUP(G60,P$52:Q$62,2)</f>
        <v>0.2</v>
      </c>
      <c r="L60" t="s">
        <v>52</v>
      </c>
      <c r="P60" s="13">
        <v>10</v>
      </c>
      <c r="Q60" s="13">
        <v>1.27</v>
      </c>
      <c r="AB60">
        <v>0.54</v>
      </c>
      <c r="AC60" s="21">
        <v>0</v>
      </c>
      <c r="AD60">
        <f>AD59+(AD$64-AD$59)/5</f>
        <v>8.4400000000000003E-2</v>
      </c>
      <c r="AE60" s="21">
        <v>0</v>
      </c>
      <c r="AF60">
        <f t="shared" ref="AF60:AH63" si="91">AF59+(AF$64-AF$59)/5</f>
        <v>9.2399999999999996E-2</v>
      </c>
      <c r="AG60">
        <f t="shared" si="91"/>
        <v>8.9200000000000002E-2</v>
      </c>
      <c r="AH60">
        <f t="shared" si="91"/>
        <v>9.6200000000000008E-2</v>
      </c>
      <c r="AI60" s="21">
        <v>0</v>
      </c>
      <c r="AJ60">
        <f t="shared" ref="AJ60:AK63" si="92">AJ59+(AJ$64-AJ$59)/5</f>
        <v>8.5800000000000001E-2</v>
      </c>
      <c r="AK60">
        <f t="shared" si="92"/>
        <v>8.6399999999999991E-2</v>
      </c>
      <c r="AM60">
        <v>0.54</v>
      </c>
      <c r="AN60">
        <v>0</v>
      </c>
      <c r="AO60">
        <f t="shared" ref="AO60:AQ63" si="93">AO59+(AO$64-AO$59)/5</f>
        <v>6.8000000000000005E-3</v>
      </c>
      <c r="AP60">
        <f t="shared" si="93"/>
        <v>2.6800000000000001E-2</v>
      </c>
      <c r="AQ60">
        <f t="shared" si="93"/>
        <v>7.6E-3</v>
      </c>
      <c r="AR60" s="24">
        <v>0</v>
      </c>
      <c r="AS60" s="24">
        <v>0</v>
      </c>
      <c r="AT60">
        <f t="shared" ref="AT60:AV63" si="94">AT59+(AT$64-AT$59)/5</f>
        <v>1.7999999999999999E-2</v>
      </c>
      <c r="AU60">
        <f t="shared" si="94"/>
        <v>1.32E-2</v>
      </c>
      <c r="AV60">
        <f t="shared" si="94"/>
        <v>4.5999999999999999E-3</v>
      </c>
      <c r="AX60">
        <v>0.54</v>
      </c>
      <c r="AY60">
        <f t="shared" ref="AY60:BG63" si="95">AY59+(AY$64-AY$59)/5</f>
        <v>8.9399999999999993E-2</v>
      </c>
      <c r="AZ60">
        <f t="shared" si="95"/>
        <v>3.5400000000000001E-2</v>
      </c>
      <c r="BA60">
        <f t="shared" si="95"/>
        <v>7.279999999999999E-2</v>
      </c>
      <c r="BB60">
        <f t="shared" si="95"/>
        <v>5.6599999999999998E-2</v>
      </c>
      <c r="BC60">
        <f t="shared" si="95"/>
        <v>3.8199999999999998E-2</v>
      </c>
      <c r="BD60">
        <f t="shared" si="95"/>
        <v>5.8599999999999999E-2</v>
      </c>
      <c r="BE60">
        <f t="shared" si="95"/>
        <v>8.2600000000000007E-2</v>
      </c>
      <c r="BF60">
        <f t="shared" si="95"/>
        <v>5.28E-2</v>
      </c>
      <c r="BG60">
        <f t="shared" si="95"/>
        <v>3.7199999999999997E-2</v>
      </c>
      <c r="BI60">
        <v>0.54</v>
      </c>
      <c r="BJ60">
        <f t="shared" ref="BJ60:BR63" si="96">BJ59+(BJ$64-BJ$59)/5</f>
        <v>7.6E-3</v>
      </c>
      <c r="BK60">
        <f t="shared" si="96"/>
        <v>2.8E-3</v>
      </c>
      <c r="BL60">
        <f t="shared" si="96"/>
        <v>8.6E-3</v>
      </c>
      <c r="BM60">
        <f t="shared" si="96"/>
        <v>4.8000000000000004E-3</v>
      </c>
      <c r="BN60">
        <f t="shared" si="96"/>
        <v>1.8E-3</v>
      </c>
      <c r="BO60">
        <f t="shared" si="96"/>
        <v>3.8E-3</v>
      </c>
      <c r="BP60">
        <f t="shared" si="96"/>
        <v>8.6E-3</v>
      </c>
      <c r="BQ60">
        <f t="shared" si="96"/>
        <v>4.8000000000000004E-3</v>
      </c>
      <c r="BR60">
        <f t="shared" si="96"/>
        <v>2.8E-3</v>
      </c>
      <c r="BT60">
        <v>0.54</v>
      </c>
      <c r="BU60">
        <f t="shared" ref="BU60:CC63" si="97">BU59+(BU$64-BU$59)/5</f>
        <v>8.9399999999999993E-2</v>
      </c>
      <c r="BV60">
        <f t="shared" si="97"/>
        <v>6.2799999999999995E-2</v>
      </c>
      <c r="BW60">
        <f t="shared" si="97"/>
        <v>8.1600000000000006E-2</v>
      </c>
      <c r="BX60">
        <f t="shared" si="97"/>
        <v>7.2999999999999995E-2</v>
      </c>
      <c r="BY60">
        <f t="shared" si="97"/>
        <v>6.3799999999999996E-2</v>
      </c>
      <c r="BZ60">
        <f t="shared" si="97"/>
        <v>7.3999999999999996E-2</v>
      </c>
      <c r="CA60">
        <f t="shared" si="97"/>
        <v>8.6400000000000005E-2</v>
      </c>
      <c r="CB60">
        <f t="shared" si="97"/>
        <v>7.1199999999999999E-2</v>
      </c>
      <c r="CC60">
        <f t="shared" si="97"/>
        <v>6.3799999999999996E-2</v>
      </c>
      <c r="CE60">
        <v>0.54</v>
      </c>
      <c r="CF60">
        <f t="shared" ref="CF60:CN63" si="98">CF59+(CF$64-CF$59)/5</f>
        <v>7.6E-3</v>
      </c>
      <c r="CG60">
        <f t="shared" si="98"/>
        <v>5.5999999999999999E-3</v>
      </c>
      <c r="CH60">
        <f t="shared" si="98"/>
        <v>8.6E-3</v>
      </c>
      <c r="CI60">
        <f t="shared" si="98"/>
        <v>6.6E-3</v>
      </c>
      <c r="CJ60">
        <f t="shared" si="98"/>
        <v>4.8000000000000004E-3</v>
      </c>
      <c r="CK60">
        <f t="shared" si="98"/>
        <v>5.8000000000000005E-3</v>
      </c>
      <c r="CL60">
        <f t="shared" si="98"/>
        <v>8.6E-3</v>
      </c>
      <c r="CM60">
        <f t="shared" si="98"/>
        <v>6.6E-3</v>
      </c>
      <c r="CN60">
        <f t="shared" si="98"/>
        <v>5.5999999999999999E-3</v>
      </c>
      <c r="CP60">
        <v>0.54</v>
      </c>
      <c r="CQ60">
        <f t="shared" ref="CQ60:CY63" si="99">CQ59+(CQ$64-CQ$59)/5</f>
        <v>0.92400000000000004</v>
      </c>
      <c r="CR60">
        <f t="shared" si="99"/>
        <v>0.92400000000000004</v>
      </c>
      <c r="CS60">
        <f t="shared" si="99"/>
        <v>0.91999999999999993</v>
      </c>
      <c r="CT60">
        <f t="shared" si="99"/>
        <v>0.92400000000000004</v>
      </c>
      <c r="CU60">
        <f t="shared" si="99"/>
        <v>0.98199999999999998</v>
      </c>
      <c r="CV60">
        <f t="shared" si="99"/>
        <v>0.96199999999999997</v>
      </c>
      <c r="CW60">
        <f t="shared" si="99"/>
        <v>0.82000000000000006</v>
      </c>
      <c r="CX60">
        <f t="shared" si="99"/>
        <v>0.85799999999999998</v>
      </c>
      <c r="CY60">
        <f t="shared" si="99"/>
        <v>0.95399999999999996</v>
      </c>
      <c r="DA60">
        <v>0.54</v>
      </c>
      <c r="DB60">
        <f t="shared" ref="DB60:DJ63" si="100">DB59+(DB$64-DB$59)/5</f>
        <v>7.5999999999999998E-2</v>
      </c>
      <c r="DC60">
        <f t="shared" si="100"/>
        <v>7.5999999999999998E-2</v>
      </c>
      <c r="DD60">
        <f t="shared" si="100"/>
        <v>0.29599999999999999</v>
      </c>
      <c r="DE60">
        <f t="shared" si="100"/>
        <v>7.5999999999999998E-2</v>
      </c>
      <c r="DF60">
        <f t="shared" si="100"/>
        <v>1.8000000000000002E-2</v>
      </c>
      <c r="DG60">
        <f t="shared" si="100"/>
        <v>3.7999999999999999E-2</v>
      </c>
      <c r="DH60">
        <f t="shared" si="100"/>
        <v>0.18</v>
      </c>
      <c r="DI60">
        <f t="shared" si="100"/>
        <v>0.14199999999999999</v>
      </c>
      <c r="DJ60">
        <f t="shared" si="100"/>
        <v>4.5999999999999999E-2</v>
      </c>
    </row>
    <row r="61" spans="4:114" ht="15.75" thickBot="1" x14ac:dyDescent="0.3">
      <c r="F61" t="s">
        <v>44</v>
      </c>
      <c r="G61">
        <f>FLOOR(12*K60/G59,0.5)</f>
        <v>16</v>
      </c>
      <c r="H61" t="s">
        <v>66</v>
      </c>
      <c r="I61" s="16" t="str">
        <f>IF(AND(G61&lt;=L61),"OK","NOT OK")</f>
        <v>NOT OK</v>
      </c>
      <c r="J61" t="s">
        <v>53</v>
      </c>
      <c r="L61">
        <f>2*G$12</f>
        <v>12</v>
      </c>
      <c r="M61" t="s">
        <v>5</v>
      </c>
      <c r="P61" s="12">
        <v>11</v>
      </c>
      <c r="Q61" s="12">
        <v>1.56</v>
      </c>
      <c r="AB61">
        <v>0.53</v>
      </c>
      <c r="AC61" s="21">
        <v>0</v>
      </c>
      <c r="AD61">
        <f>AD60+(AD$64-AD$59)/5</f>
        <v>8.48E-2</v>
      </c>
      <c r="AE61" s="21">
        <v>0</v>
      </c>
      <c r="AF61">
        <f t="shared" si="91"/>
        <v>9.2799999999999994E-2</v>
      </c>
      <c r="AG61">
        <f t="shared" si="91"/>
        <v>8.9400000000000007E-2</v>
      </c>
      <c r="AH61">
        <f t="shared" si="91"/>
        <v>9.6400000000000013E-2</v>
      </c>
      <c r="AI61" s="21">
        <v>0</v>
      </c>
      <c r="AJ61">
        <f t="shared" si="92"/>
        <v>8.6599999999999996E-2</v>
      </c>
      <c r="AK61">
        <f t="shared" si="92"/>
        <v>8.6799999999999988E-2</v>
      </c>
      <c r="AM61">
        <v>0.53</v>
      </c>
      <c r="AN61">
        <v>0</v>
      </c>
      <c r="AO61">
        <f t="shared" si="93"/>
        <v>6.6000000000000008E-3</v>
      </c>
      <c r="AP61">
        <f t="shared" si="93"/>
        <v>2.5600000000000001E-2</v>
      </c>
      <c r="AQ61">
        <f t="shared" si="93"/>
        <v>7.1999999999999998E-3</v>
      </c>
      <c r="AR61" s="24">
        <v>0</v>
      </c>
      <c r="AS61" s="24">
        <v>0</v>
      </c>
      <c r="AT61">
        <f t="shared" si="94"/>
        <v>1.6999999999999998E-2</v>
      </c>
      <c r="AU61">
        <f t="shared" si="94"/>
        <v>1.24E-2</v>
      </c>
      <c r="AV61">
        <f t="shared" si="94"/>
        <v>4.1999999999999997E-3</v>
      </c>
      <c r="AX61">
        <v>0.53</v>
      </c>
      <c r="AY61">
        <f t="shared" si="95"/>
        <v>9.0799999999999992E-2</v>
      </c>
      <c r="AZ61">
        <f t="shared" si="95"/>
        <v>3.5799999999999998E-2</v>
      </c>
      <c r="BA61">
        <f t="shared" si="95"/>
        <v>7.4599999999999986E-2</v>
      </c>
      <c r="BB61">
        <f t="shared" si="95"/>
        <v>5.7199999999999994E-2</v>
      </c>
      <c r="BC61">
        <f t="shared" si="95"/>
        <v>3.8399999999999997E-2</v>
      </c>
      <c r="BD61">
        <f t="shared" si="95"/>
        <v>5.9199999999999996E-2</v>
      </c>
      <c r="BE61">
        <f t="shared" si="95"/>
        <v>8.4200000000000011E-2</v>
      </c>
      <c r="BF61">
        <f t="shared" si="95"/>
        <v>5.3600000000000002E-2</v>
      </c>
      <c r="BG61">
        <f t="shared" si="95"/>
        <v>3.7399999999999996E-2</v>
      </c>
      <c r="BI61">
        <v>0.53</v>
      </c>
      <c r="BJ61">
        <f t="shared" si="96"/>
        <v>7.1999999999999998E-3</v>
      </c>
      <c r="BK61">
        <f t="shared" si="96"/>
        <v>2.5999999999999999E-3</v>
      </c>
      <c r="BL61">
        <f t="shared" si="96"/>
        <v>8.2000000000000007E-3</v>
      </c>
      <c r="BM61">
        <f t="shared" si="96"/>
        <v>4.6000000000000008E-3</v>
      </c>
      <c r="BN61">
        <f t="shared" si="96"/>
        <v>1.5999999999999999E-3</v>
      </c>
      <c r="BO61">
        <f t="shared" si="96"/>
        <v>3.5999999999999999E-3</v>
      </c>
      <c r="BP61">
        <f t="shared" si="96"/>
        <v>8.2000000000000007E-3</v>
      </c>
      <c r="BQ61">
        <f t="shared" si="96"/>
        <v>4.6000000000000008E-3</v>
      </c>
      <c r="BR61">
        <f t="shared" si="96"/>
        <v>2.5999999999999999E-3</v>
      </c>
      <c r="BT61">
        <v>0.53</v>
      </c>
      <c r="BU61">
        <f t="shared" si="97"/>
        <v>9.0799999999999992E-2</v>
      </c>
      <c r="BV61">
        <f t="shared" si="97"/>
        <v>6.359999999999999E-2</v>
      </c>
      <c r="BW61">
        <f t="shared" si="97"/>
        <v>8.320000000000001E-2</v>
      </c>
      <c r="BX61">
        <f t="shared" si="97"/>
        <v>7.3999999999999996E-2</v>
      </c>
      <c r="BY61">
        <f t="shared" si="97"/>
        <v>6.4599999999999991E-2</v>
      </c>
      <c r="BZ61">
        <f t="shared" si="97"/>
        <v>7.4999999999999997E-2</v>
      </c>
      <c r="CA61">
        <f t="shared" si="97"/>
        <v>8.7800000000000003E-2</v>
      </c>
      <c r="CB61">
        <f t="shared" si="97"/>
        <v>7.2399999999999992E-2</v>
      </c>
      <c r="CC61">
        <f t="shared" si="97"/>
        <v>6.4599999999999991E-2</v>
      </c>
      <c r="CE61">
        <v>0.53</v>
      </c>
      <c r="CF61">
        <f t="shared" si="98"/>
        <v>7.1999999999999998E-3</v>
      </c>
      <c r="CG61">
        <f t="shared" si="98"/>
        <v>5.1999999999999998E-3</v>
      </c>
      <c r="CH61">
        <f t="shared" si="98"/>
        <v>8.2000000000000007E-3</v>
      </c>
      <c r="CI61">
        <f t="shared" si="98"/>
        <v>6.1999999999999998E-3</v>
      </c>
      <c r="CJ61">
        <f t="shared" si="98"/>
        <v>4.6000000000000008E-3</v>
      </c>
      <c r="CK61">
        <f t="shared" si="98"/>
        <v>5.6000000000000008E-3</v>
      </c>
      <c r="CL61">
        <f t="shared" si="98"/>
        <v>8.2000000000000007E-3</v>
      </c>
      <c r="CM61">
        <f t="shared" si="98"/>
        <v>6.1999999999999998E-3</v>
      </c>
      <c r="CN61">
        <f t="shared" si="98"/>
        <v>5.1999999999999998E-3</v>
      </c>
      <c r="CP61">
        <v>0.53</v>
      </c>
      <c r="CQ61">
        <f t="shared" si="99"/>
        <v>0.92800000000000005</v>
      </c>
      <c r="CR61">
        <f t="shared" si="99"/>
        <v>0.92800000000000005</v>
      </c>
      <c r="CS61">
        <f t="shared" si="99"/>
        <v>0.87999999999999989</v>
      </c>
      <c r="CT61">
        <f t="shared" si="99"/>
        <v>0.92800000000000005</v>
      </c>
      <c r="CU61">
        <f t="shared" si="99"/>
        <v>0.98399999999999999</v>
      </c>
      <c r="CV61">
        <f t="shared" si="99"/>
        <v>0.96399999999999997</v>
      </c>
      <c r="CW61">
        <f t="shared" si="99"/>
        <v>0.83000000000000007</v>
      </c>
      <c r="CX61">
        <f t="shared" si="99"/>
        <v>0.86599999999999999</v>
      </c>
      <c r="CY61">
        <f t="shared" si="99"/>
        <v>0.95799999999999996</v>
      </c>
      <c r="DA61">
        <v>0.53</v>
      </c>
      <c r="DB61">
        <f t="shared" si="100"/>
        <v>7.1999999999999995E-2</v>
      </c>
      <c r="DC61">
        <f t="shared" si="100"/>
        <v>7.1999999999999995E-2</v>
      </c>
      <c r="DD61">
        <f t="shared" si="100"/>
        <v>0.28199999999999997</v>
      </c>
      <c r="DE61">
        <f t="shared" si="100"/>
        <v>7.1999999999999995E-2</v>
      </c>
      <c r="DF61">
        <f t="shared" si="100"/>
        <v>1.6E-2</v>
      </c>
      <c r="DG61">
        <f t="shared" si="100"/>
        <v>3.5999999999999997E-2</v>
      </c>
      <c r="DH61">
        <f t="shared" si="100"/>
        <v>0.16999999999999998</v>
      </c>
      <c r="DI61">
        <f t="shared" si="100"/>
        <v>0.13399999999999998</v>
      </c>
      <c r="DJ61">
        <f t="shared" si="100"/>
        <v>4.1999999999999996E-2</v>
      </c>
    </row>
    <row r="62" spans="4:114" ht="15.75" thickTop="1" x14ac:dyDescent="0.25">
      <c r="P62" s="14">
        <v>14</v>
      </c>
      <c r="Q62" s="14">
        <v>2.25</v>
      </c>
      <c r="AB62">
        <v>0.52</v>
      </c>
      <c r="AC62" s="21">
        <v>0</v>
      </c>
      <c r="AD62">
        <f>AD61+(AD$64-AD$59)/5</f>
        <v>8.5199999999999998E-2</v>
      </c>
      <c r="AE62" s="21">
        <v>0</v>
      </c>
      <c r="AF62">
        <f t="shared" si="91"/>
        <v>9.3199999999999991E-2</v>
      </c>
      <c r="AG62">
        <f t="shared" si="91"/>
        <v>8.9600000000000013E-2</v>
      </c>
      <c r="AH62">
        <f t="shared" si="91"/>
        <v>9.6600000000000019E-2</v>
      </c>
      <c r="AI62" s="21">
        <v>0</v>
      </c>
      <c r="AJ62">
        <f t="shared" si="92"/>
        <v>8.7399999999999992E-2</v>
      </c>
      <c r="AK62">
        <f t="shared" si="92"/>
        <v>8.7199999999999986E-2</v>
      </c>
      <c r="AM62">
        <v>0.52</v>
      </c>
      <c r="AN62">
        <v>0</v>
      </c>
      <c r="AO62">
        <f t="shared" si="93"/>
        <v>6.4000000000000012E-3</v>
      </c>
      <c r="AP62">
        <f t="shared" si="93"/>
        <v>2.4400000000000002E-2</v>
      </c>
      <c r="AQ62">
        <f t="shared" si="93"/>
        <v>6.7999999999999996E-3</v>
      </c>
      <c r="AR62" s="24">
        <v>0</v>
      </c>
      <c r="AS62" s="24">
        <v>0</v>
      </c>
      <c r="AT62">
        <f t="shared" si="94"/>
        <v>1.5999999999999997E-2</v>
      </c>
      <c r="AU62">
        <f t="shared" si="94"/>
        <v>1.1599999999999999E-2</v>
      </c>
      <c r="AV62">
        <f t="shared" si="94"/>
        <v>3.7999999999999996E-3</v>
      </c>
      <c r="AX62">
        <v>0.52</v>
      </c>
      <c r="AY62">
        <f t="shared" si="95"/>
        <v>9.219999999999999E-2</v>
      </c>
      <c r="AZ62">
        <f t="shared" si="95"/>
        <v>3.6199999999999996E-2</v>
      </c>
      <c r="BA62">
        <f t="shared" si="95"/>
        <v>7.6399999999999982E-2</v>
      </c>
      <c r="BB62">
        <f t="shared" si="95"/>
        <v>5.779999999999999E-2</v>
      </c>
      <c r="BC62">
        <f t="shared" si="95"/>
        <v>3.8599999999999995E-2</v>
      </c>
      <c r="BD62">
        <f t="shared" si="95"/>
        <v>5.9799999999999992E-2</v>
      </c>
      <c r="BE62">
        <f t="shared" si="95"/>
        <v>8.5800000000000015E-2</v>
      </c>
      <c r="BF62">
        <f t="shared" si="95"/>
        <v>5.4400000000000004E-2</v>
      </c>
      <c r="BG62">
        <f t="shared" si="95"/>
        <v>3.7599999999999995E-2</v>
      </c>
      <c r="BI62">
        <v>0.52</v>
      </c>
      <c r="BJ62">
        <f t="shared" si="96"/>
        <v>6.7999999999999996E-3</v>
      </c>
      <c r="BK62">
        <f t="shared" si="96"/>
        <v>2.3999999999999998E-3</v>
      </c>
      <c r="BL62">
        <f t="shared" si="96"/>
        <v>7.8000000000000005E-3</v>
      </c>
      <c r="BM62">
        <f t="shared" si="96"/>
        <v>4.4000000000000011E-3</v>
      </c>
      <c r="BN62">
        <f t="shared" si="96"/>
        <v>1.3999999999999998E-3</v>
      </c>
      <c r="BO62">
        <f t="shared" si="96"/>
        <v>3.3999999999999998E-3</v>
      </c>
      <c r="BP62">
        <f t="shared" si="96"/>
        <v>7.8000000000000005E-3</v>
      </c>
      <c r="BQ62">
        <f t="shared" si="96"/>
        <v>4.4000000000000011E-3</v>
      </c>
      <c r="BR62">
        <f t="shared" si="96"/>
        <v>2.3999999999999998E-3</v>
      </c>
      <c r="BT62">
        <v>0.52</v>
      </c>
      <c r="BU62">
        <f t="shared" si="97"/>
        <v>9.219999999999999E-2</v>
      </c>
      <c r="BV62">
        <f t="shared" si="97"/>
        <v>6.4399999999999985E-2</v>
      </c>
      <c r="BW62">
        <f t="shared" si="97"/>
        <v>8.4800000000000014E-2</v>
      </c>
      <c r="BX62">
        <f t="shared" si="97"/>
        <v>7.4999999999999997E-2</v>
      </c>
      <c r="BY62">
        <f t="shared" si="97"/>
        <v>6.5399999999999986E-2</v>
      </c>
      <c r="BZ62">
        <f t="shared" si="97"/>
        <v>7.5999999999999998E-2</v>
      </c>
      <c r="CA62">
        <f t="shared" si="97"/>
        <v>8.9200000000000002E-2</v>
      </c>
      <c r="CB62">
        <f t="shared" si="97"/>
        <v>7.3599999999999985E-2</v>
      </c>
      <c r="CC62">
        <f t="shared" si="97"/>
        <v>6.5399999999999986E-2</v>
      </c>
      <c r="CE62">
        <v>0.52</v>
      </c>
      <c r="CF62">
        <f t="shared" si="98"/>
        <v>6.7999999999999996E-3</v>
      </c>
      <c r="CG62">
        <f t="shared" si="98"/>
        <v>4.7999999999999996E-3</v>
      </c>
      <c r="CH62">
        <f t="shared" si="98"/>
        <v>7.8000000000000005E-3</v>
      </c>
      <c r="CI62">
        <f t="shared" si="98"/>
        <v>5.7999999999999996E-3</v>
      </c>
      <c r="CJ62">
        <f t="shared" si="98"/>
        <v>4.4000000000000011E-3</v>
      </c>
      <c r="CK62">
        <f t="shared" si="98"/>
        <v>5.4000000000000012E-3</v>
      </c>
      <c r="CL62">
        <f t="shared" si="98"/>
        <v>7.8000000000000005E-3</v>
      </c>
      <c r="CM62">
        <f t="shared" si="98"/>
        <v>5.7999999999999996E-3</v>
      </c>
      <c r="CN62">
        <f t="shared" si="98"/>
        <v>4.7999999999999996E-3</v>
      </c>
      <c r="CP62">
        <v>0.52</v>
      </c>
      <c r="CQ62">
        <f t="shared" si="99"/>
        <v>0.93200000000000005</v>
      </c>
      <c r="CR62">
        <f t="shared" si="99"/>
        <v>0.93200000000000005</v>
      </c>
      <c r="CS62">
        <f t="shared" si="99"/>
        <v>0.83999999999999986</v>
      </c>
      <c r="CT62">
        <f t="shared" si="99"/>
        <v>0.93200000000000005</v>
      </c>
      <c r="CU62">
        <f t="shared" si="99"/>
        <v>0.98599999999999999</v>
      </c>
      <c r="CV62">
        <f t="shared" si="99"/>
        <v>0.96599999999999997</v>
      </c>
      <c r="CW62">
        <f t="shared" si="99"/>
        <v>0.84000000000000008</v>
      </c>
      <c r="CX62">
        <f t="shared" si="99"/>
        <v>0.874</v>
      </c>
      <c r="CY62">
        <f t="shared" si="99"/>
        <v>0.96199999999999997</v>
      </c>
      <c r="DA62">
        <v>0.52</v>
      </c>
      <c r="DB62">
        <f t="shared" si="100"/>
        <v>6.7999999999999991E-2</v>
      </c>
      <c r="DC62">
        <f t="shared" si="100"/>
        <v>6.7999999999999991E-2</v>
      </c>
      <c r="DD62">
        <f t="shared" si="100"/>
        <v>0.26799999999999996</v>
      </c>
      <c r="DE62">
        <f t="shared" si="100"/>
        <v>6.7999999999999991E-2</v>
      </c>
      <c r="DF62">
        <f t="shared" si="100"/>
        <v>1.4E-2</v>
      </c>
      <c r="DG62">
        <f t="shared" si="100"/>
        <v>3.3999999999999996E-2</v>
      </c>
      <c r="DH62">
        <f t="shared" si="100"/>
        <v>0.15999999999999998</v>
      </c>
      <c r="DI62">
        <f t="shared" si="100"/>
        <v>0.12599999999999997</v>
      </c>
      <c r="DJ62">
        <f t="shared" si="100"/>
        <v>3.7999999999999992E-2</v>
      </c>
    </row>
    <row r="63" spans="4:114" x14ac:dyDescent="0.25">
      <c r="D63" s="9" t="s">
        <v>56</v>
      </c>
      <c r="AB63">
        <v>0.51</v>
      </c>
      <c r="AC63" s="21">
        <v>0</v>
      </c>
      <c r="AD63">
        <f>AD62+(AD$64-AD$59)/5</f>
        <v>8.5599999999999996E-2</v>
      </c>
      <c r="AE63" s="21">
        <v>0</v>
      </c>
      <c r="AF63">
        <f t="shared" si="91"/>
        <v>9.3599999999999989E-2</v>
      </c>
      <c r="AG63">
        <f t="shared" si="91"/>
        <v>8.9800000000000019E-2</v>
      </c>
      <c r="AH63">
        <f t="shared" si="91"/>
        <v>9.6800000000000025E-2</v>
      </c>
      <c r="AI63" s="21">
        <v>0</v>
      </c>
      <c r="AJ63">
        <f t="shared" si="92"/>
        <v>8.8199999999999987E-2</v>
      </c>
      <c r="AK63">
        <f t="shared" si="92"/>
        <v>8.7599999999999983E-2</v>
      </c>
      <c r="AM63">
        <v>0.51</v>
      </c>
      <c r="AN63">
        <v>0</v>
      </c>
      <c r="AO63">
        <f t="shared" si="93"/>
        <v>6.2000000000000015E-3</v>
      </c>
      <c r="AP63">
        <f t="shared" si="93"/>
        <v>2.3200000000000002E-2</v>
      </c>
      <c r="AQ63">
        <f t="shared" si="93"/>
        <v>6.3999999999999994E-3</v>
      </c>
      <c r="AR63" s="24">
        <v>0</v>
      </c>
      <c r="AS63" s="24">
        <v>0</v>
      </c>
      <c r="AT63">
        <f t="shared" si="94"/>
        <v>1.4999999999999998E-2</v>
      </c>
      <c r="AU63">
        <f t="shared" si="94"/>
        <v>1.0799999999999999E-2</v>
      </c>
      <c r="AV63">
        <f t="shared" si="94"/>
        <v>3.3999999999999994E-3</v>
      </c>
      <c r="AX63">
        <v>0.51</v>
      </c>
      <c r="AY63">
        <f t="shared" si="95"/>
        <v>9.3599999999999989E-2</v>
      </c>
      <c r="AZ63">
        <f t="shared" si="95"/>
        <v>3.6599999999999994E-2</v>
      </c>
      <c r="BA63">
        <f t="shared" si="95"/>
        <v>7.8199999999999978E-2</v>
      </c>
      <c r="BB63">
        <f t="shared" si="95"/>
        <v>5.8399999999999987E-2</v>
      </c>
      <c r="BC63">
        <f t="shared" si="95"/>
        <v>3.8799999999999994E-2</v>
      </c>
      <c r="BD63">
        <f t="shared" si="95"/>
        <v>6.0399999999999988E-2</v>
      </c>
      <c r="BE63">
        <f t="shared" si="95"/>
        <v>8.7400000000000019E-2</v>
      </c>
      <c r="BF63">
        <f t="shared" si="95"/>
        <v>5.5200000000000006E-2</v>
      </c>
      <c r="BG63">
        <f t="shared" si="95"/>
        <v>3.7799999999999993E-2</v>
      </c>
      <c r="BI63">
        <v>0.51</v>
      </c>
      <c r="BJ63">
        <f t="shared" si="96"/>
        <v>6.3999999999999994E-3</v>
      </c>
      <c r="BK63">
        <f t="shared" si="96"/>
        <v>2.1999999999999997E-3</v>
      </c>
      <c r="BL63">
        <f t="shared" si="96"/>
        <v>7.4000000000000003E-3</v>
      </c>
      <c r="BM63">
        <f t="shared" si="96"/>
        <v>4.2000000000000015E-3</v>
      </c>
      <c r="BN63">
        <f t="shared" si="96"/>
        <v>1.1999999999999997E-3</v>
      </c>
      <c r="BO63">
        <f t="shared" si="96"/>
        <v>3.1999999999999997E-3</v>
      </c>
      <c r="BP63">
        <f t="shared" si="96"/>
        <v>7.4000000000000003E-3</v>
      </c>
      <c r="BQ63">
        <f t="shared" si="96"/>
        <v>4.2000000000000015E-3</v>
      </c>
      <c r="BR63">
        <f t="shared" si="96"/>
        <v>2.1999999999999997E-3</v>
      </c>
      <c r="BT63">
        <v>0.51</v>
      </c>
      <c r="BU63">
        <f t="shared" si="97"/>
        <v>9.3599999999999989E-2</v>
      </c>
      <c r="BV63">
        <f t="shared" si="97"/>
        <v>6.519999999999998E-2</v>
      </c>
      <c r="BW63">
        <f t="shared" si="97"/>
        <v>8.6400000000000018E-2</v>
      </c>
      <c r="BX63">
        <f t="shared" si="97"/>
        <v>7.5999999999999998E-2</v>
      </c>
      <c r="BY63">
        <f t="shared" si="97"/>
        <v>6.6199999999999981E-2</v>
      </c>
      <c r="BZ63">
        <f t="shared" si="97"/>
        <v>7.6999999999999999E-2</v>
      </c>
      <c r="CA63">
        <f t="shared" si="97"/>
        <v>9.06E-2</v>
      </c>
      <c r="CB63">
        <f t="shared" si="97"/>
        <v>7.4799999999999978E-2</v>
      </c>
      <c r="CC63">
        <f t="shared" si="97"/>
        <v>6.6199999999999981E-2</v>
      </c>
      <c r="CE63">
        <v>0.51</v>
      </c>
      <c r="CF63">
        <f t="shared" si="98"/>
        <v>6.3999999999999994E-3</v>
      </c>
      <c r="CG63">
        <f t="shared" si="98"/>
        <v>4.3999999999999994E-3</v>
      </c>
      <c r="CH63">
        <f t="shared" si="98"/>
        <v>7.4000000000000003E-3</v>
      </c>
      <c r="CI63">
        <f t="shared" si="98"/>
        <v>5.3999999999999994E-3</v>
      </c>
      <c r="CJ63">
        <f t="shared" si="98"/>
        <v>4.2000000000000015E-3</v>
      </c>
      <c r="CK63">
        <f t="shared" si="98"/>
        <v>5.2000000000000015E-3</v>
      </c>
      <c r="CL63">
        <f t="shared" si="98"/>
        <v>7.4000000000000003E-3</v>
      </c>
      <c r="CM63">
        <f t="shared" si="98"/>
        <v>5.3999999999999994E-3</v>
      </c>
      <c r="CN63">
        <f t="shared" si="98"/>
        <v>4.3999999999999994E-3</v>
      </c>
      <c r="CP63">
        <v>0.51</v>
      </c>
      <c r="CQ63">
        <f t="shared" si="99"/>
        <v>0.93600000000000005</v>
      </c>
      <c r="CR63">
        <f t="shared" si="99"/>
        <v>0.93600000000000005</v>
      </c>
      <c r="CS63">
        <f t="shared" si="99"/>
        <v>0.79999999999999982</v>
      </c>
      <c r="CT63">
        <f t="shared" si="99"/>
        <v>0.93600000000000005</v>
      </c>
      <c r="CU63">
        <f t="shared" si="99"/>
        <v>0.98799999999999999</v>
      </c>
      <c r="CV63">
        <f t="shared" si="99"/>
        <v>0.96799999999999997</v>
      </c>
      <c r="CW63">
        <f t="shared" si="99"/>
        <v>0.85000000000000009</v>
      </c>
      <c r="CX63">
        <f t="shared" si="99"/>
        <v>0.88200000000000001</v>
      </c>
      <c r="CY63">
        <f t="shared" si="99"/>
        <v>0.96599999999999997</v>
      </c>
      <c r="DA63">
        <v>0.51</v>
      </c>
      <c r="DB63">
        <f t="shared" si="100"/>
        <v>6.3999999999999987E-2</v>
      </c>
      <c r="DC63">
        <f t="shared" si="100"/>
        <v>6.3999999999999987E-2</v>
      </c>
      <c r="DD63">
        <f t="shared" si="100"/>
        <v>0.25399999999999995</v>
      </c>
      <c r="DE63">
        <f t="shared" si="100"/>
        <v>6.3999999999999987E-2</v>
      </c>
      <c r="DF63">
        <f t="shared" si="100"/>
        <v>1.2E-2</v>
      </c>
      <c r="DG63">
        <f t="shared" si="100"/>
        <v>3.1999999999999994E-2</v>
      </c>
      <c r="DH63">
        <f t="shared" si="100"/>
        <v>0.14999999999999997</v>
      </c>
      <c r="DI63">
        <f t="shared" si="100"/>
        <v>0.11799999999999998</v>
      </c>
      <c r="DJ63">
        <f t="shared" si="100"/>
        <v>3.3999999999999989E-2</v>
      </c>
    </row>
    <row r="64" spans="4:114" x14ac:dyDescent="0.25">
      <c r="E64" s="8" t="s">
        <v>30</v>
      </c>
      <c r="AB64">
        <v>0.5</v>
      </c>
      <c r="AC64" s="21">
        <v>0</v>
      </c>
      <c r="AD64" s="24">
        <v>8.5999999999999993E-2</v>
      </c>
      <c r="AE64" s="21">
        <v>0</v>
      </c>
      <c r="AF64" s="24">
        <v>9.4E-2</v>
      </c>
      <c r="AG64" s="24">
        <v>0.09</v>
      </c>
      <c r="AH64" s="24">
        <v>9.7000000000000003E-2</v>
      </c>
      <c r="AI64" s="21">
        <v>0</v>
      </c>
      <c r="AJ64" s="24">
        <v>8.8999999999999996E-2</v>
      </c>
      <c r="AK64" s="24">
        <v>8.7999999999999995E-2</v>
      </c>
      <c r="AM64">
        <v>0.5</v>
      </c>
      <c r="AN64">
        <v>0</v>
      </c>
      <c r="AO64" s="24">
        <v>6.0000000000000001E-3</v>
      </c>
      <c r="AP64" s="24">
        <v>2.1999999999999999E-2</v>
      </c>
      <c r="AQ64" s="24">
        <v>6.0000000000000001E-3</v>
      </c>
      <c r="AR64" s="24">
        <v>0</v>
      </c>
      <c r="AS64" s="24">
        <v>0</v>
      </c>
      <c r="AT64" s="24">
        <v>1.4E-2</v>
      </c>
      <c r="AU64" s="24">
        <v>0.01</v>
      </c>
      <c r="AV64" s="24">
        <v>3.0000000000000001E-3</v>
      </c>
      <c r="AX64">
        <v>0.5</v>
      </c>
      <c r="AY64" s="24">
        <v>9.5000000000000001E-2</v>
      </c>
      <c r="AZ64" s="24">
        <v>3.6999999999999998E-2</v>
      </c>
      <c r="BA64" s="24">
        <v>0.08</v>
      </c>
      <c r="BB64" s="24">
        <v>5.8999999999999997E-2</v>
      </c>
      <c r="BC64" s="24">
        <v>3.9E-2</v>
      </c>
      <c r="BD64" s="24">
        <v>6.0999999999999999E-2</v>
      </c>
      <c r="BE64" s="24">
        <v>8.8999999999999996E-2</v>
      </c>
      <c r="BF64" s="24">
        <v>5.6000000000000001E-2</v>
      </c>
      <c r="BG64" s="24">
        <v>3.7999999999999999E-2</v>
      </c>
      <c r="BI64">
        <v>0.5</v>
      </c>
      <c r="BJ64" s="24">
        <v>6.0000000000000001E-3</v>
      </c>
      <c r="BK64" s="24">
        <v>2E-3</v>
      </c>
      <c r="BL64" s="24">
        <v>7.0000000000000001E-3</v>
      </c>
      <c r="BM64" s="24">
        <v>4.0000000000000001E-3</v>
      </c>
      <c r="BN64" s="24">
        <v>1E-3</v>
      </c>
      <c r="BO64" s="24">
        <v>3.0000000000000001E-3</v>
      </c>
      <c r="BP64" s="24">
        <v>7.0000000000000001E-3</v>
      </c>
      <c r="BQ64" s="24">
        <v>4.0000000000000001E-3</v>
      </c>
      <c r="BR64" s="24">
        <v>2E-3</v>
      </c>
      <c r="BT64">
        <v>0.5</v>
      </c>
      <c r="BU64" s="24">
        <v>9.5000000000000001E-2</v>
      </c>
      <c r="BV64" s="24">
        <v>6.6000000000000003E-2</v>
      </c>
      <c r="BW64" s="24">
        <v>8.7999999999999995E-2</v>
      </c>
      <c r="BX64" s="24">
        <v>7.6999999999999999E-2</v>
      </c>
      <c r="BY64" s="24">
        <v>6.7000000000000004E-2</v>
      </c>
      <c r="BZ64" s="24">
        <v>7.8E-2</v>
      </c>
      <c r="CA64" s="24">
        <v>9.1999999999999998E-2</v>
      </c>
      <c r="CB64" s="24">
        <v>7.5999999999999998E-2</v>
      </c>
      <c r="CC64" s="24">
        <v>6.7000000000000004E-2</v>
      </c>
      <c r="CE64">
        <v>0.5</v>
      </c>
      <c r="CF64" s="24">
        <v>6.0000000000000001E-3</v>
      </c>
      <c r="CG64" s="24">
        <v>4.0000000000000001E-3</v>
      </c>
      <c r="CH64" s="24">
        <v>7.0000000000000001E-3</v>
      </c>
      <c r="CI64" s="24">
        <v>5.0000000000000001E-3</v>
      </c>
      <c r="CJ64" s="24">
        <v>4.0000000000000001E-3</v>
      </c>
      <c r="CK64" s="24">
        <v>5.0000000000000001E-3</v>
      </c>
      <c r="CL64" s="24">
        <v>7.0000000000000001E-3</v>
      </c>
      <c r="CM64" s="24">
        <v>5.0000000000000001E-3</v>
      </c>
      <c r="CN64" s="24">
        <v>4.0000000000000001E-3</v>
      </c>
      <c r="CP64">
        <v>0.5</v>
      </c>
      <c r="CQ64" s="24">
        <v>0.94</v>
      </c>
      <c r="CR64" s="24">
        <v>0.94</v>
      </c>
      <c r="CS64" s="24">
        <v>0.76</v>
      </c>
      <c r="CT64" s="24">
        <v>0.94</v>
      </c>
      <c r="CU64" s="24">
        <v>0.99</v>
      </c>
      <c r="CV64" s="24">
        <v>0.97</v>
      </c>
      <c r="CW64" s="24">
        <v>0.86</v>
      </c>
      <c r="CX64" s="24">
        <v>0.89</v>
      </c>
      <c r="CY64" s="24">
        <v>0.97</v>
      </c>
      <c r="DA64">
        <v>0.5</v>
      </c>
      <c r="DB64" s="24">
        <v>0.06</v>
      </c>
      <c r="DC64" s="24">
        <v>0.06</v>
      </c>
      <c r="DD64" s="24">
        <v>0.24</v>
      </c>
      <c r="DE64" s="24">
        <v>0.06</v>
      </c>
      <c r="DF64" s="24">
        <v>0.01</v>
      </c>
      <c r="DG64" s="24">
        <v>0.03</v>
      </c>
      <c r="DH64" s="24">
        <v>0.14000000000000001</v>
      </c>
      <c r="DI64" s="24">
        <v>0.11</v>
      </c>
      <c r="DJ64" s="24">
        <v>0.03</v>
      </c>
    </row>
    <row r="65" spans="5:14" x14ac:dyDescent="0.25">
      <c r="F65" t="s">
        <v>14</v>
      </c>
      <c r="G65">
        <f>N24</f>
        <v>11923.199999999999</v>
      </c>
      <c r="H65" t="s">
        <v>15</v>
      </c>
    </row>
    <row r="66" spans="5:14" x14ac:dyDescent="0.25">
      <c r="F66" t="s">
        <v>31</v>
      </c>
      <c r="G66">
        <f>G65/(K7*12*K11*K11)</f>
        <v>44.16</v>
      </c>
      <c r="H66" t="s">
        <v>36</v>
      </c>
    </row>
    <row r="67" spans="5:14" x14ac:dyDescent="0.25">
      <c r="F67" t="s">
        <v>37</v>
      </c>
      <c r="G67">
        <f>0.85*K8/K9*(1-POWER(1-2*G66/(0.85*K8),1/2))</f>
        <v>7.4248570616301801E-4</v>
      </c>
      <c r="H67" t="s">
        <v>67</v>
      </c>
      <c r="J67" t="s">
        <v>40</v>
      </c>
      <c r="K67">
        <f>K46</f>
        <v>1.6035076530612244E-2</v>
      </c>
      <c r="M67" t="s">
        <v>39</v>
      </c>
      <c r="N67">
        <f>N46</f>
        <v>1.8E-3</v>
      </c>
    </row>
    <row r="69" spans="5:14" ht="15.75" thickBot="1" x14ac:dyDescent="0.3">
      <c r="F69" t="s">
        <v>42</v>
      </c>
      <c r="G69">
        <f>MAX(G67,N67)</f>
        <v>1.8E-3</v>
      </c>
      <c r="H69" s="16" t="str">
        <f>IF(AND(G69&lt;=K67),"OK","NOT OK")</f>
        <v>OK</v>
      </c>
    </row>
    <row r="70" spans="5:14" ht="15.75" thickTop="1" x14ac:dyDescent="0.25">
      <c r="F70" t="s">
        <v>43</v>
      </c>
      <c r="G70">
        <f>G69*12*K11</f>
        <v>0.10800000000000001</v>
      </c>
      <c r="H70" t="s">
        <v>52</v>
      </c>
    </row>
    <row r="71" spans="5:14" x14ac:dyDescent="0.25">
      <c r="F71" t="s">
        <v>55</v>
      </c>
      <c r="G71" s="1">
        <v>3</v>
      </c>
      <c r="J71" t="s">
        <v>51</v>
      </c>
      <c r="K71">
        <f>VLOOKUP(G71,P52:Q62,2)</f>
        <v>0.11</v>
      </c>
      <c r="L71" t="s">
        <v>52</v>
      </c>
    </row>
    <row r="72" spans="5:14" ht="15.75" thickBot="1" x14ac:dyDescent="0.3">
      <c r="F72" t="s">
        <v>44</v>
      </c>
      <c r="G72">
        <f>FLOOR(12*K71/G70,0.5)</f>
        <v>12</v>
      </c>
      <c r="H72" t="s">
        <v>66</v>
      </c>
      <c r="I72" s="16" t="str">
        <f>IF(AND(G72&lt;=L72),"OK","NOT OK")</f>
        <v>OK</v>
      </c>
      <c r="J72" t="s">
        <v>53</v>
      </c>
      <c r="L72">
        <f>2*G12</f>
        <v>12</v>
      </c>
      <c r="M72" t="s">
        <v>5</v>
      </c>
    </row>
    <row r="73" spans="5:14" ht="15.75" thickTop="1" x14ac:dyDescent="0.25"/>
    <row r="74" spans="5:14" x14ac:dyDescent="0.25">
      <c r="E74" s="8" t="s">
        <v>54</v>
      </c>
    </row>
    <row r="75" spans="5:14" x14ac:dyDescent="0.25">
      <c r="F75" t="s">
        <v>14</v>
      </c>
      <c r="G75">
        <f>N25</f>
        <v>7680</v>
      </c>
      <c r="H75" t="s">
        <v>15</v>
      </c>
    </row>
    <row r="76" spans="5:14" x14ac:dyDescent="0.25">
      <c r="F76" t="s">
        <v>31</v>
      </c>
      <c r="G76">
        <f>G75/(K7*12*K11*K11)</f>
        <v>28.444444444444443</v>
      </c>
      <c r="H76" t="s">
        <v>36</v>
      </c>
    </row>
    <row r="77" spans="5:14" x14ac:dyDescent="0.25">
      <c r="F77" t="s">
        <v>37</v>
      </c>
      <c r="G77">
        <f>0.85*K8/K9*(1-POWER(1-2*G76/(0.85*K8),1/2))</f>
        <v>4.7674805891738728E-4</v>
      </c>
      <c r="J77" t="s">
        <v>40</v>
      </c>
      <c r="K77">
        <f>K46</f>
        <v>1.6035076530612244E-2</v>
      </c>
      <c r="M77" t="s">
        <v>39</v>
      </c>
      <c r="N77">
        <f>N46</f>
        <v>1.8E-3</v>
      </c>
    </row>
    <row r="79" spans="5:14" ht="15.75" thickBot="1" x14ac:dyDescent="0.3">
      <c r="F79" t="s">
        <v>42</v>
      </c>
      <c r="G79">
        <f>MAX(G77,N77)</f>
        <v>1.8E-3</v>
      </c>
      <c r="H79" s="16" t="str">
        <f>IF(AND(G79&lt;=K77),"OK","NOT OK")</f>
        <v>OK</v>
      </c>
    </row>
    <row r="80" spans="5:14" ht="15.75" thickTop="1" x14ac:dyDescent="0.25">
      <c r="F80" t="s">
        <v>43</v>
      </c>
      <c r="G80">
        <f>G79*12*K11</f>
        <v>0.10800000000000001</v>
      </c>
      <c r="H80" t="s">
        <v>52</v>
      </c>
    </row>
    <row r="81" spans="4:14" x14ac:dyDescent="0.25">
      <c r="F81" t="s">
        <v>55</v>
      </c>
      <c r="G81" s="1">
        <v>3</v>
      </c>
      <c r="J81" t="s">
        <v>51</v>
      </c>
      <c r="K81">
        <f>VLOOKUP(G81,P52:Q62,2)</f>
        <v>0.11</v>
      </c>
      <c r="L81" t="s">
        <v>52</v>
      </c>
    </row>
    <row r="82" spans="4:14" ht="15.75" thickBot="1" x14ac:dyDescent="0.3">
      <c r="F82" t="s">
        <v>44</v>
      </c>
      <c r="G82">
        <f>FLOOR(12*K81/G80,0.5)</f>
        <v>12</v>
      </c>
      <c r="H82" t="s">
        <v>66</v>
      </c>
      <c r="I82" s="16" t="str">
        <f>IF(AND(G82&lt;=L82),"OK","NOT OK")</f>
        <v>OK</v>
      </c>
      <c r="J82" t="s">
        <v>53</v>
      </c>
      <c r="L82">
        <f>2*G12</f>
        <v>12</v>
      </c>
      <c r="M82" t="s">
        <v>5</v>
      </c>
    </row>
    <row r="83" spans="4:14" ht="15.75" thickTop="1" x14ac:dyDescent="0.25"/>
    <row r="84" spans="4:14" x14ac:dyDescent="0.25">
      <c r="D84" s="9" t="s">
        <v>57</v>
      </c>
    </row>
    <row r="85" spans="4:14" x14ac:dyDescent="0.25">
      <c r="E85" s="8" t="s">
        <v>30</v>
      </c>
    </row>
    <row r="86" spans="4:14" x14ac:dyDescent="0.25">
      <c r="F86" t="s">
        <v>14</v>
      </c>
      <c r="G86">
        <f>G33</f>
        <v>35769.599999999999</v>
      </c>
      <c r="H86" t="s">
        <v>15</v>
      </c>
    </row>
    <row r="87" spans="4:14" x14ac:dyDescent="0.25">
      <c r="F87" t="s">
        <v>31</v>
      </c>
      <c r="G87">
        <f>G86/(K7*12*K11*K11)</f>
        <v>132.47999999999999</v>
      </c>
      <c r="H87" t="s">
        <v>36</v>
      </c>
    </row>
    <row r="88" spans="4:14" x14ac:dyDescent="0.25">
      <c r="F88" t="s">
        <v>37</v>
      </c>
      <c r="G88">
        <f>0.85*K8/K9*(1-POWER(1-2*G87/(0.85*K8),1/2))</f>
        <v>2.2685446447683203E-3</v>
      </c>
      <c r="J88" t="s">
        <v>40</v>
      </c>
      <c r="K88">
        <f>K46</f>
        <v>1.6035076530612244E-2</v>
      </c>
      <c r="M88" t="s">
        <v>39</v>
      </c>
      <c r="N88">
        <f>N46</f>
        <v>1.8E-3</v>
      </c>
    </row>
    <row r="90" spans="4:14" ht="15.75" thickBot="1" x14ac:dyDescent="0.3">
      <c r="F90" t="s">
        <v>42</v>
      </c>
      <c r="G90">
        <f>MAX(G88,N88)</f>
        <v>2.2685446447683203E-3</v>
      </c>
      <c r="H90" s="16" t="str">
        <f>IF(AND(G90&lt;=K88),"OK","NOT OK")</f>
        <v>OK</v>
      </c>
    </row>
    <row r="91" spans="4:14" ht="15.75" thickTop="1" x14ac:dyDescent="0.25">
      <c r="F91" t="s">
        <v>43</v>
      </c>
      <c r="G91">
        <f>G90*12*K11</f>
        <v>0.13611267868609922</v>
      </c>
      <c r="H91" t="s">
        <v>82</v>
      </c>
    </row>
    <row r="92" spans="4:14" x14ac:dyDescent="0.25">
      <c r="F92" t="s">
        <v>55</v>
      </c>
      <c r="G92" s="1">
        <v>4</v>
      </c>
      <c r="J92" t="s">
        <v>51</v>
      </c>
      <c r="K92">
        <f>VLOOKUP(G92,P52:Q62,2)</f>
        <v>0.2</v>
      </c>
      <c r="L92" t="s">
        <v>52</v>
      </c>
    </row>
    <row r="93" spans="4:14" ht="15.75" thickBot="1" x14ac:dyDescent="0.3">
      <c r="F93" t="s">
        <v>44</v>
      </c>
      <c r="G93">
        <f>FLOOR(12*K92/G91,0.5)</f>
        <v>17.5</v>
      </c>
      <c r="H93" t="s">
        <v>66</v>
      </c>
      <c r="I93" s="16" t="str">
        <f>IF(AND(G93&lt;=L93),"OK","NOT OK")</f>
        <v>NOT OK</v>
      </c>
      <c r="J93" t="s">
        <v>53</v>
      </c>
      <c r="L93">
        <f>2*G12</f>
        <v>12</v>
      </c>
      <c r="M93" t="s">
        <v>5</v>
      </c>
    </row>
    <row r="94" spans="4:14" ht="15.75" thickTop="1" x14ac:dyDescent="0.25"/>
    <row r="95" spans="4:14" x14ac:dyDescent="0.25">
      <c r="E95" s="8" t="s">
        <v>54</v>
      </c>
    </row>
    <row r="96" spans="4:14" x14ac:dyDescent="0.25">
      <c r="F96" t="s">
        <v>14</v>
      </c>
      <c r="G96">
        <f>G39</f>
        <v>23040</v>
      </c>
      <c r="H96" t="s">
        <v>15</v>
      </c>
    </row>
    <row r="97" spans="2:14" x14ac:dyDescent="0.25">
      <c r="F97" t="s">
        <v>31</v>
      </c>
      <c r="G97">
        <f>G96/(K7*12*(K11-0.5)^2)</f>
        <v>105.34979423868312</v>
      </c>
      <c r="H97" t="s">
        <v>36</v>
      </c>
    </row>
    <row r="98" spans="2:14" x14ac:dyDescent="0.25">
      <c r="F98" t="s">
        <v>37</v>
      </c>
      <c r="G98">
        <f>0.85*K8/K9*(1-POWER(1-2*G97/(0.85*K8),1/2))</f>
        <v>1.7936803657974296E-3</v>
      </c>
      <c r="J98" t="s">
        <v>40</v>
      </c>
      <c r="K98">
        <f>K46</f>
        <v>1.6035076530612244E-2</v>
      </c>
      <c r="M98" t="s">
        <v>39</v>
      </c>
      <c r="N98">
        <f>N46</f>
        <v>1.8E-3</v>
      </c>
    </row>
    <row r="100" spans="2:14" ht="15.75" thickBot="1" x14ac:dyDescent="0.3">
      <c r="F100" t="s">
        <v>42</v>
      </c>
      <c r="G100">
        <f>MAX(G98,N98)</f>
        <v>1.8E-3</v>
      </c>
      <c r="H100" s="16" t="str">
        <f>IF(AND(G100&lt;=K98),"OK","NOT OK")</f>
        <v>OK</v>
      </c>
    </row>
    <row r="101" spans="2:14" ht="15.75" thickTop="1" x14ac:dyDescent="0.25">
      <c r="F101" t="s">
        <v>43</v>
      </c>
      <c r="G101">
        <f>G100*12*K11</f>
        <v>0.10800000000000001</v>
      </c>
      <c r="H101" t="s">
        <v>52</v>
      </c>
    </row>
    <row r="102" spans="2:14" x14ac:dyDescent="0.25">
      <c r="F102" t="s">
        <v>55</v>
      </c>
      <c r="G102" s="1">
        <v>3</v>
      </c>
      <c r="J102" t="s">
        <v>51</v>
      </c>
      <c r="K102">
        <f>VLOOKUP(G102,P52:Q62,2)</f>
        <v>0.11</v>
      </c>
      <c r="L102" t="s">
        <v>52</v>
      </c>
    </row>
    <row r="103" spans="2:14" ht="15.75" thickBot="1" x14ac:dyDescent="0.3">
      <c r="F103" t="s">
        <v>44</v>
      </c>
      <c r="G103">
        <f>FLOOR(12*K102/G101,0.5)</f>
        <v>12</v>
      </c>
      <c r="H103" t="s">
        <v>66</v>
      </c>
      <c r="I103" s="16" t="str">
        <f>IF(AND(G103&lt;=L103),"OK","NOT OK")</f>
        <v>OK</v>
      </c>
      <c r="J103" t="s">
        <v>53</v>
      </c>
      <c r="L103">
        <f>2*G12</f>
        <v>12</v>
      </c>
      <c r="M103" t="s">
        <v>5</v>
      </c>
    </row>
    <row r="104" spans="2:14" ht="15.75" thickTop="1" x14ac:dyDescent="0.25"/>
    <row r="105" spans="2:14" x14ac:dyDescent="0.25">
      <c r="B105" s="8" t="s">
        <v>74</v>
      </c>
    </row>
    <row r="107" spans="2:14" x14ac:dyDescent="0.25">
      <c r="E107" t="s">
        <v>75</v>
      </c>
      <c r="G107">
        <f>G7*G8*G17</f>
        <v>90000</v>
      </c>
      <c r="H107" t="s">
        <v>76</v>
      </c>
    </row>
    <row r="108" spans="2:14" x14ac:dyDescent="0.25">
      <c r="F108" t="s">
        <v>77</v>
      </c>
      <c r="G108">
        <f>VLOOKUP(G18,CP14:CY64,N18+1,FALSE)</f>
        <v>0.71</v>
      </c>
    </row>
    <row r="109" spans="2:14" x14ac:dyDescent="0.25">
      <c r="F109" t="s">
        <v>78</v>
      </c>
      <c r="G109">
        <f>VLOOKUP(G18,DA14:DJ64,N18+1,FALSE)</f>
        <v>0.28999999999999998</v>
      </c>
    </row>
    <row r="110" spans="2:14" x14ac:dyDescent="0.25">
      <c r="E110" t="s">
        <v>105</v>
      </c>
      <c r="G110">
        <f>(G109*G107)/(2*G7)/1000</f>
        <v>0.65249999999999997</v>
      </c>
      <c r="H110" t="s">
        <v>107</v>
      </c>
    </row>
    <row r="111" spans="2:14" x14ac:dyDescent="0.25">
      <c r="E111" t="s">
        <v>106</v>
      </c>
      <c r="G111">
        <f>(G108*G107)/(2*G8)/1000</f>
        <v>1.278</v>
      </c>
      <c r="H111" t="s">
        <v>107</v>
      </c>
    </row>
    <row r="113" spans="1:16" ht="15.75" thickBot="1" x14ac:dyDescent="0.3">
      <c r="D113" t="s">
        <v>79</v>
      </c>
      <c r="G113">
        <f>0.85*2*SQRT(K8)*12*K11/1000</f>
        <v>5.5867700865526952</v>
      </c>
      <c r="H113" t="s">
        <v>110</v>
      </c>
      <c r="I113" s="16" t="str">
        <f>IF(AND(G113&gt;=K110,G113&gt;=K111),"OK shear reinforcement is not required","NOT OK provide shear reinforcement or increase slab thickness")</f>
        <v>OK shear reinforcement is not required</v>
      </c>
      <c r="J113" s="17"/>
      <c r="K113" s="17"/>
      <c r="L113" s="17"/>
    </row>
    <row r="114" spans="1:16" ht="15.75" thickTop="1" x14ac:dyDescent="0.25"/>
    <row r="115" spans="1:16" ht="18.75" x14ac:dyDescent="0.3">
      <c r="B115" s="4" t="s">
        <v>59</v>
      </c>
    </row>
    <row r="117" spans="1:16" x14ac:dyDescent="0.25">
      <c r="H117" s="5"/>
    </row>
    <row r="118" spans="1:16" x14ac:dyDescent="0.25">
      <c r="B118" s="8" t="s">
        <v>63</v>
      </c>
      <c r="D118" t="s">
        <v>62</v>
      </c>
      <c r="F118" s="12" t="s">
        <v>85</v>
      </c>
      <c r="G118" s="12">
        <f>IF(G44=0,G44,G50)</f>
        <v>4</v>
      </c>
      <c r="H118" s="12" t="s">
        <v>83</v>
      </c>
      <c r="I118" s="19">
        <f>IF(G44=0,G44,MIN(G51,L51))</f>
        <v>10</v>
      </c>
      <c r="J118" s="12" t="s">
        <v>84</v>
      </c>
      <c r="L118" s="12"/>
      <c r="M118" s="25"/>
      <c r="N118" s="12"/>
      <c r="O118" s="19"/>
      <c r="P118" s="12"/>
    </row>
    <row r="119" spans="1:16" x14ac:dyDescent="0.25">
      <c r="D119" t="s">
        <v>61</v>
      </c>
      <c r="F119" s="12" t="s">
        <v>85</v>
      </c>
      <c r="G119" s="12">
        <f>IF(G54=0,0,G60)</f>
        <v>4</v>
      </c>
      <c r="H119" s="12" t="s">
        <v>83</v>
      </c>
      <c r="I119" s="19">
        <f>IF(G54=0,0,MIN(G61,L61))</f>
        <v>12</v>
      </c>
      <c r="J119" s="12" t="s">
        <v>84</v>
      </c>
      <c r="L119" s="12"/>
      <c r="M119" s="12"/>
      <c r="N119" s="12"/>
      <c r="O119" s="19"/>
      <c r="P119" s="12"/>
    </row>
    <row r="120" spans="1:16" x14ac:dyDescent="0.25">
      <c r="A120" s="8" t="s">
        <v>113</v>
      </c>
      <c r="D120" t="s">
        <v>62</v>
      </c>
      <c r="F120" s="12" t="s">
        <v>85</v>
      </c>
      <c r="G120" s="12">
        <f>IF(G65=0,G65,G71)</f>
        <v>3</v>
      </c>
      <c r="H120" s="12" t="s">
        <v>83</v>
      </c>
      <c r="I120" s="19">
        <f>IF(G65=0,G65,MIN(G72,L72))</f>
        <v>12</v>
      </c>
      <c r="J120" s="12" t="s">
        <v>84</v>
      </c>
    </row>
    <row r="121" spans="1:16" x14ac:dyDescent="0.25">
      <c r="B121" s="8"/>
      <c r="D121" t="s">
        <v>61</v>
      </c>
      <c r="F121" s="12" t="s">
        <v>85</v>
      </c>
      <c r="G121" s="12">
        <f>IF(G75=0,0,G81)</f>
        <v>3</v>
      </c>
      <c r="H121" s="12" t="s">
        <v>83</v>
      </c>
      <c r="I121" s="19">
        <f>IF(G75=0,0,MIN(G82,L82))</f>
        <v>12</v>
      </c>
      <c r="J121" s="12" t="s">
        <v>84</v>
      </c>
    </row>
    <row r="122" spans="1:16" x14ac:dyDescent="0.25">
      <c r="B122" s="8" t="s">
        <v>64</v>
      </c>
      <c r="D122" t="s">
        <v>62</v>
      </c>
      <c r="F122" s="12" t="s">
        <v>85</v>
      </c>
      <c r="G122" s="12">
        <f>G92</f>
        <v>4</v>
      </c>
      <c r="H122" s="12" t="s">
        <v>83</v>
      </c>
      <c r="I122" s="19">
        <f>MIN(G93,L93)</f>
        <v>12</v>
      </c>
      <c r="J122" s="12" t="s">
        <v>84</v>
      </c>
    </row>
    <row r="123" spans="1:16" x14ac:dyDescent="0.25">
      <c r="D123" t="s">
        <v>61</v>
      </c>
      <c r="F123" s="12" t="s">
        <v>85</v>
      </c>
      <c r="G123" s="12">
        <f>G102</f>
        <v>3</v>
      </c>
      <c r="H123" s="12" t="s">
        <v>83</v>
      </c>
      <c r="I123" s="19">
        <f>MIN(G103,L103)</f>
        <v>12</v>
      </c>
      <c r="J123" s="12" t="s">
        <v>84</v>
      </c>
    </row>
    <row r="125" spans="1:16" x14ac:dyDescent="0.25">
      <c r="B125" s="1" t="s">
        <v>119</v>
      </c>
      <c r="C125" s="1"/>
      <c r="D125" s="1"/>
      <c r="E125" s="1"/>
    </row>
    <row r="126" spans="1:16" x14ac:dyDescent="0.25">
      <c r="H126" s="26">
        <v>0</v>
      </c>
    </row>
    <row r="127" spans="1:16" x14ac:dyDescent="0.25">
      <c r="D127" s="12">
        <f>G102</f>
        <v>3</v>
      </c>
      <c r="E127" s="12" t="s">
        <v>83</v>
      </c>
      <c r="F127" s="12">
        <f>MIN(G103,L103)</f>
        <v>12</v>
      </c>
      <c r="K127" s="12"/>
      <c r="L127" s="12"/>
      <c r="M127" s="12"/>
    </row>
    <row r="128" spans="1:16" x14ac:dyDescent="0.25">
      <c r="D128" s="12" t="s">
        <v>108</v>
      </c>
      <c r="E128" s="12">
        <f>G8/8</f>
        <v>3.125</v>
      </c>
      <c r="F128" s="12" t="s">
        <v>4</v>
      </c>
      <c r="K128" s="12">
        <f>IF(H126=0,G121,G119)</f>
        <v>3</v>
      </c>
      <c r="L128" s="12" t="s">
        <v>83</v>
      </c>
      <c r="M128" s="12">
        <f>IF(H126=0,I121,I119)</f>
        <v>12</v>
      </c>
    </row>
    <row r="129" spans="1:13" x14ac:dyDescent="0.25">
      <c r="D129" s="12"/>
      <c r="E129" s="12"/>
      <c r="F129" s="12"/>
      <c r="K129" s="12" t="s">
        <v>109</v>
      </c>
      <c r="L129" s="12">
        <f>MAX(H126,G8)/K130</f>
        <v>6.25</v>
      </c>
      <c r="M129" s="12" t="s">
        <v>4</v>
      </c>
    </row>
    <row r="130" spans="1:13" x14ac:dyDescent="0.25">
      <c r="A130" s="28" t="s">
        <v>114</v>
      </c>
      <c r="B130" s="12">
        <f>G8</f>
        <v>25</v>
      </c>
      <c r="C130" t="s">
        <v>4</v>
      </c>
      <c r="D130" s="12"/>
      <c r="E130" s="12"/>
      <c r="F130" s="12"/>
      <c r="K130" s="12">
        <f>IF(H126=0,4,3)</f>
        <v>4</v>
      </c>
      <c r="L130" s="12"/>
      <c r="M130" s="12"/>
    </row>
    <row r="131" spans="1:13" x14ac:dyDescent="0.25">
      <c r="D131" s="12">
        <f>G92</f>
        <v>4</v>
      </c>
      <c r="E131" s="12" t="s">
        <v>83</v>
      </c>
      <c r="F131" s="12">
        <f>MIN(G93,L93)</f>
        <v>12</v>
      </c>
      <c r="K131" s="12"/>
      <c r="L131" s="12"/>
      <c r="M131" s="12"/>
    </row>
    <row r="132" spans="1:13" x14ac:dyDescent="0.25">
      <c r="D132" s="12" t="s">
        <v>108</v>
      </c>
      <c r="E132" s="12">
        <f>G7/8</f>
        <v>2.5</v>
      </c>
      <c r="F132" s="12" t="s">
        <v>4</v>
      </c>
      <c r="G132" s="1">
        <v>0</v>
      </c>
      <c r="J132" s="27">
        <v>15</v>
      </c>
      <c r="K132" s="12"/>
      <c r="L132" s="12"/>
      <c r="M132" s="12"/>
    </row>
    <row r="133" spans="1:13" x14ac:dyDescent="0.25">
      <c r="A133" t="s">
        <v>117</v>
      </c>
      <c r="B133" s="12">
        <f>(G108*G7*G8*G14)/(2*G8)/1000</f>
        <v>0.78100000000000003</v>
      </c>
      <c r="D133" s="12"/>
      <c r="E133" s="12"/>
      <c r="F133" s="12"/>
      <c r="K133" s="12"/>
      <c r="L133" s="12"/>
      <c r="M133" s="12"/>
    </row>
    <row r="134" spans="1:13" x14ac:dyDescent="0.25">
      <c r="A134" s="12" t="s">
        <v>111</v>
      </c>
      <c r="B134" s="12" t="s">
        <v>107</v>
      </c>
      <c r="D134" s="12"/>
      <c r="E134" s="12"/>
      <c r="F134" s="12"/>
      <c r="K134" s="12">
        <f>IF(J132=0,G120,G118)</f>
        <v>4</v>
      </c>
      <c r="L134" s="12" t="s">
        <v>83</v>
      </c>
      <c r="M134" s="12">
        <f>IF(J132=0,I120,I118)</f>
        <v>10</v>
      </c>
    </row>
    <row r="135" spans="1:13" x14ac:dyDescent="0.25">
      <c r="A135" s="12"/>
      <c r="B135" s="12"/>
      <c r="D135" s="12"/>
      <c r="E135" s="12"/>
      <c r="F135" s="12"/>
      <c r="K135" s="12" t="s">
        <v>109</v>
      </c>
      <c r="L135" s="12">
        <f>MAX(J132,G7)/K136</f>
        <v>6.666666666666667</v>
      </c>
      <c r="M135" s="12" t="s">
        <v>4</v>
      </c>
    </row>
    <row r="136" spans="1:13" x14ac:dyDescent="0.25">
      <c r="A136" t="s">
        <v>117</v>
      </c>
      <c r="B136" s="12">
        <f>(G108*G7*G8*G10)/(2*G8)/1000</f>
        <v>0.21299999999999999</v>
      </c>
      <c r="D136" s="12"/>
      <c r="E136" s="12"/>
      <c r="F136" s="12"/>
      <c r="K136" s="12">
        <f>IF(J132=0,4,3)</f>
        <v>3</v>
      </c>
      <c r="L136" s="12"/>
      <c r="M136" s="12"/>
    </row>
    <row r="137" spans="1:13" x14ac:dyDescent="0.25">
      <c r="A137" s="12" t="s">
        <v>112</v>
      </c>
      <c r="B137" s="12" t="s">
        <v>107</v>
      </c>
      <c r="D137" s="12">
        <f>IF(G132=0,G120,G118)</f>
        <v>3</v>
      </c>
      <c r="E137" s="12" t="s">
        <v>83</v>
      </c>
      <c r="F137" s="12">
        <f>IF(G132=0,I120,I118)</f>
        <v>12</v>
      </c>
      <c r="K137" s="12"/>
      <c r="L137" s="12"/>
      <c r="M137" s="12"/>
    </row>
    <row r="138" spans="1:13" x14ac:dyDescent="0.25">
      <c r="D138" s="12" t="s">
        <v>109</v>
      </c>
      <c r="E138" s="12">
        <f>MAX(G7,G132)/D139</f>
        <v>5</v>
      </c>
      <c r="F138" s="12" t="s">
        <v>4</v>
      </c>
      <c r="K138" s="12">
        <f>IF(H139=0,G121,G119)</f>
        <v>4</v>
      </c>
      <c r="L138" s="12" t="s">
        <v>83</v>
      </c>
      <c r="M138" s="12">
        <f>IF(H139=0,I121,I119)</f>
        <v>12</v>
      </c>
    </row>
    <row r="139" spans="1:13" x14ac:dyDescent="0.25">
      <c r="D139" s="12">
        <f>IF(G132=0,4,3)</f>
        <v>4</v>
      </c>
      <c r="E139" s="12"/>
      <c r="F139" s="12"/>
      <c r="H139" s="1">
        <v>30</v>
      </c>
      <c r="K139" s="12" t="s">
        <v>109</v>
      </c>
      <c r="L139" s="12">
        <f>MAX(H139,G8)/K140</f>
        <v>10</v>
      </c>
      <c r="M139" t="s">
        <v>4</v>
      </c>
    </row>
    <row r="140" spans="1:13" x14ac:dyDescent="0.25">
      <c r="K140" s="12">
        <f>IF(H139=0,4,3)</f>
        <v>3</v>
      </c>
    </row>
    <row r="142" spans="1:13" x14ac:dyDescent="0.25">
      <c r="H142" s="28" t="s">
        <v>115</v>
      </c>
      <c r="I142" s="12">
        <f>G7</f>
        <v>20</v>
      </c>
      <c r="J142" t="s">
        <v>4</v>
      </c>
    </row>
    <row r="143" spans="1:13" x14ac:dyDescent="0.25">
      <c r="G143" s="15" t="s">
        <v>116</v>
      </c>
      <c r="H143">
        <f>(G109*G7*G8*G14)/(2*G7)/1000</f>
        <v>0.39874999999999999</v>
      </c>
      <c r="I143" t="s">
        <v>107</v>
      </c>
    </row>
    <row r="144" spans="1:13" x14ac:dyDescent="0.25">
      <c r="G144" s="15" t="s">
        <v>118</v>
      </c>
      <c r="H144">
        <f>(G109*G7*G8*G10)/(2*G7)/1000</f>
        <v>0.10875</v>
      </c>
      <c r="I144" t="s">
        <v>107</v>
      </c>
    </row>
  </sheetData>
  <dataConsolidate/>
  <dataValidations count="2">
    <dataValidation type="list" allowBlank="1" showInputMessage="1" showErrorMessage="1" sqref="G50 G60 G71 G81 G92 G102 U50 U60">
      <formula1>bars</formula1>
    </dataValidation>
    <dataValidation type="list" allowBlank="1" showInputMessage="1" showErrorMessage="1" sqref="K18">
      <formula1>AC13:AK13</formula1>
    </dataValidation>
  </dataValidation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A2" sqref="A2:BN5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bars</vt:lpstr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sidra</dc:creator>
  <cp:lastModifiedBy>Sidra</cp:lastModifiedBy>
  <dcterms:created xsi:type="dcterms:W3CDTF">2013-01-24T12:06:28Z</dcterms:created>
  <dcterms:modified xsi:type="dcterms:W3CDTF">2013-10-01T08:06:52Z</dcterms:modified>
</cp:coreProperties>
</file>