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45" windowWidth="19815" windowHeight="7665"/>
  </bookViews>
  <sheets>
    <sheet name="BBS RCC Slab" sheetId="1" r:id="rId1"/>
    <sheet name="Bar Shapes Detail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S52" i="1"/>
  <c r="BB18"/>
  <c r="AO4"/>
  <c r="AO40"/>
  <c r="P40"/>
  <c r="K57" s="1"/>
  <c r="AS49"/>
  <c r="BA49" s="1"/>
  <c r="AG49"/>
  <c r="U57"/>
  <c r="S56"/>
  <c r="AS56" s="1"/>
  <c r="AS59" s="1"/>
  <c r="BA56" s="1"/>
  <c r="Q57"/>
  <c r="D57"/>
  <c r="U52"/>
  <c r="U51"/>
  <c r="S48"/>
  <c r="K50"/>
  <c r="O49"/>
  <c r="J49"/>
  <c r="P52"/>
  <c r="J52"/>
  <c r="D52"/>
  <c r="I54" s="1"/>
  <c r="I59" l="1"/>
  <c r="Z56" s="1"/>
  <c r="AI56" s="1"/>
  <c r="U53"/>
  <c r="M50"/>
  <c r="AF50" s="1"/>
  <c r="U56"/>
  <c r="U58" s="1"/>
  <c r="AN56" s="1"/>
  <c r="Z49"/>
  <c r="AI58" l="1"/>
  <c r="BF56" s="1"/>
  <c r="BC57" s="1"/>
  <c r="AA51"/>
  <c r="AA52" s="1"/>
  <c r="AI49" s="1"/>
  <c r="AI51" s="1"/>
  <c r="BF49" s="1"/>
  <c r="BC50" s="1"/>
  <c r="BA60" s="1"/>
</calcChain>
</file>

<file path=xl/comments1.xml><?xml version="1.0" encoding="utf-8"?>
<comments xmlns="http://schemas.openxmlformats.org/spreadsheetml/2006/main">
  <authors>
    <author>mcc</author>
  </authors>
  <commentList>
    <comment ref="U46" authorId="0">
      <text>
        <r>
          <rPr>
            <b/>
            <sz val="9"/>
            <color indexed="81"/>
            <rFont val="Tahoma"/>
            <family val="2"/>
          </rPr>
          <t>No of Bars = (Span - Ends Concrete Cover) / Spacing c/c + 1</t>
        </r>
      </text>
    </comment>
    <comment ref="Z46" authorId="0">
      <text>
        <r>
          <rPr>
            <b/>
            <sz val="9"/>
            <color indexed="81"/>
            <rFont val="Tahoma"/>
            <family val="2"/>
          </rPr>
          <t xml:space="preserve">Cut Length + 18d +0.414h </t>
        </r>
      </text>
    </comment>
    <comment ref="AI46" authorId="0">
      <text>
        <r>
          <rPr>
            <b/>
            <sz val="9"/>
            <color indexed="81"/>
            <rFont val="Tahoma"/>
            <family val="2"/>
          </rPr>
          <t>Tot Length = Length x No</t>
        </r>
      </text>
    </comment>
    <comment ref="AQ46" authorId="0">
      <text>
        <r>
          <rPr>
            <b/>
            <sz val="9"/>
            <color indexed="81"/>
            <rFont val="Tahoma"/>
            <family val="2"/>
          </rPr>
          <t>Weight in Kg/m = Pi/4 x d x d x (Wt of Steel)</t>
        </r>
      </text>
    </comment>
    <comment ref="BA46" authorId="0">
      <text>
        <r>
          <rPr>
            <b/>
            <sz val="9"/>
            <color indexed="81"/>
            <rFont val="Tahoma"/>
            <family val="2"/>
          </rPr>
          <t>Tot Weight = Wt in Kg/m x Tot Length</t>
        </r>
      </text>
    </comment>
    <comment ref="J49" authorId="0">
      <text>
        <r>
          <rPr>
            <sz val="9"/>
            <color indexed="81"/>
            <rFont val="Tahoma"/>
            <family val="2"/>
          </rPr>
          <t xml:space="preserve">Height = d - top and bottom cover - Dia of Bar
</t>
        </r>
      </text>
    </comment>
    <comment ref="U51" authorId="0">
      <text>
        <r>
          <rPr>
            <sz val="9"/>
            <color indexed="81"/>
            <rFont val="Tahoma"/>
            <family val="2"/>
          </rPr>
          <t xml:space="preserve">No of Bars = (Span - Ends Concrete Cover) / Spacing c/c + 1
</t>
        </r>
      </text>
    </comment>
    <comment ref="U56" authorId="0">
      <text>
        <r>
          <rPr>
            <sz val="9"/>
            <color indexed="81"/>
            <rFont val="Tahoma"/>
            <family val="2"/>
          </rPr>
          <t xml:space="preserve">No of Bars = (Span - Ends Concrete Cover) / Spacing c/c + 1
</t>
        </r>
      </text>
    </comment>
    <comment ref="U63" authorId="0">
      <text>
        <r>
          <rPr>
            <b/>
            <sz val="9"/>
            <color indexed="81"/>
            <rFont val="Tahoma"/>
            <family val="2"/>
          </rPr>
          <t>No of Bars = (Span - Ends Concrete Cover) / Spacing c/c + 1</t>
        </r>
      </text>
    </comment>
    <comment ref="Z63" authorId="0">
      <text>
        <r>
          <rPr>
            <b/>
            <sz val="9"/>
            <color indexed="81"/>
            <rFont val="Tahoma"/>
            <family val="2"/>
          </rPr>
          <t xml:space="preserve">Span + 2Bearing of Walls - 2Concrete Cover + 18d +0.414h </t>
        </r>
      </text>
    </comment>
    <comment ref="AI63" authorId="0">
      <text>
        <r>
          <rPr>
            <b/>
            <sz val="9"/>
            <color indexed="81"/>
            <rFont val="Tahoma"/>
            <family val="2"/>
          </rPr>
          <t>Tot Length = Length x No</t>
        </r>
      </text>
    </comment>
    <comment ref="AQ63" authorId="0">
      <text>
        <r>
          <rPr>
            <b/>
            <sz val="9"/>
            <color indexed="81"/>
            <rFont val="Tahoma"/>
            <family val="2"/>
          </rPr>
          <t>Weight in Kg/m = Pi/4 x d x d x (Wt of Steel)</t>
        </r>
      </text>
    </comment>
    <comment ref="BA63" authorId="0">
      <text>
        <r>
          <rPr>
            <b/>
            <sz val="9"/>
            <color indexed="81"/>
            <rFont val="Tahoma"/>
            <family val="2"/>
          </rPr>
          <t>Tot Weight = Wt in Kg/m x Tot Length</t>
        </r>
      </text>
    </comment>
    <comment ref="J66" authorId="0">
      <text>
        <r>
          <rPr>
            <sz val="9"/>
            <color indexed="81"/>
            <rFont val="Tahoma"/>
            <family val="2"/>
          </rPr>
          <t xml:space="preserve">Height = d - top and bottom cover - Dia of Bar
</t>
        </r>
      </text>
    </comment>
  </commentList>
</comments>
</file>

<file path=xl/sharedStrings.xml><?xml version="1.0" encoding="utf-8"?>
<sst xmlns="http://schemas.openxmlformats.org/spreadsheetml/2006/main" count="100" uniqueCount="40">
  <si>
    <t>Dia @</t>
  </si>
  <si>
    <t>mm C/C</t>
  </si>
  <si>
    <t>mm</t>
  </si>
  <si>
    <t>+</t>
  </si>
  <si>
    <t>x</t>
  </si>
  <si>
    <t>-</t>
  </si>
  <si>
    <t xml:space="preserve">Ends Cover = </t>
  </si>
  <si>
    <t>Top Cover =</t>
  </si>
  <si>
    <t>Bottom Cover =</t>
  </si>
  <si>
    <t>=</t>
  </si>
  <si>
    <t>Dia</t>
  </si>
  <si>
    <t>No</t>
  </si>
  <si>
    <t>m</t>
  </si>
  <si>
    <t>Additional Length for each crank = 0.414d</t>
  </si>
  <si>
    <t>Pi</t>
  </si>
  <si>
    <t>Kg/m</t>
  </si>
  <si>
    <t>Kg</t>
  </si>
  <si>
    <t>Cut Length of Bar</t>
  </si>
  <si>
    <t>Length (m)</t>
  </si>
  <si>
    <t>Total Length (m)</t>
  </si>
  <si>
    <t>Weight in Kg/m</t>
  </si>
  <si>
    <t>Total Weight in Kg</t>
  </si>
  <si>
    <t xml:space="preserve">Bar Bending Schedule - RCC Slab       </t>
  </si>
  <si>
    <t xml:space="preserve">Total Weight    = </t>
  </si>
  <si>
    <t>Note: All Input data Cells are in Red Color</t>
  </si>
  <si>
    <t>No's</t>
  </si>
  <si>
    <t>[(Span - EC)/(Spacing C-C)]+1</t>
  </si>
  <si>
    <t>Span</t>
  </si>
  <si>
    <t>18d</t>
  </si>
  <si>
    <t>0.414h</t>
  </si>
  <si>
    <t>2BW</t>
  </si>
  <si>
    <t>2CC</t>
  </si>
  <si>
    <t>Total Length  x No</t>
  </si>
  <si>
    <r>
      <t>Pi/4 x (d/1000)</t>
    </r>
    <r>
      <rPr>
        <vertAlign val="superscript"/>
        <sz val="8"/>
        <color theme="1"/>
        <rFont val="Calibri"/>
        <family val="2"/>
        <scheme val="minor"/>
      </rPr>
      <t xml:space="preserve">2 </t>
    </r>
    <r>
      <rPr>
        <sz val="8"/>
        <color theme="1"/>
        <rFont val="Calibri"/>
        <family val="2"/>
        <scheme val="minor"/>
      </rPr>
      <t>x 7860</t>
    </r>
  </si>
  <si>
    <t>Weight Kg/m x Length</t>
  </si>
  <si>
    <t>Bentup Bars</t>
  </si>
  <si>
    <t>Straight Bars</t>
  </si>
  <si>
    <t>Length of Bar (m)</t>
  </si>
  <si>
    <r>
      <t xml:space="preserve">Designed By: #BOSS                              </t>
    </r>
    <r>
      <rPr>
        <b/>
        <sz val="11"/>
        <color theme="1"/>
        <rFont val="Andalus"/>
        <family val="1"/>
      </rPr>
      <t xml:space="preserve">PLAN  </t>
    </r>
    <r>
      <rPr>
        <b/>
        <sz val="11"/>
        <color rgb="FF0070C0"/>
        <rFont val="Andalus"/>
        <family val="1"/>
      </rPr>
      <t xml:space="preserve">                                                                                                        For More About Surveying &amp; Civil Engineering Join Us @ www.fb.com/LandSurveyors</t>
    </r>
  </si>
  <si>
    <t>Bar Bending Schedule of RCC SLAB (Practice Sheet)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</si>
</sst>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1"/>
      <name val="BankGothic Md BT"/>
      <family val="2"/>
    </font>
    <font>
      <b/>
      <sz val="11"/>
      <color rgb="FF0070C0"/>
      <name val="Andalus"/>
      <family val="1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1"/>
      <color theme="1"/>
      <name val="Andalus"/>
      <family val="1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8" xfId="0" applyFill="1" applyBorder="1" applyAlignment="1"/>
    <xf numFmtId="0" fontId="0" fillId="2" borderId="8" xfId="0" applyFill="1" applyBorder="1" applyAlignment="1">
      <alignment horizontal="left"/>
    </xf>
    <xf numFmtId="0" fontId="0" fillId="2" borderId="2" xfId="0" applyNumberFormat="1" applyFill="1" applyBorder="1" applyAlignment="1">
      <alignment vertical="center" textRotation="180" wrapText="1"/>
    </xf>
    <xf numFmtId="0" fontId="0" fillId="2" borderId="3" xfId="0" applyNumberFormat="1" applyFill="1" applyBorder="1" applyAlignment="1">
      <alignment vertical="center" textRotation="180" wrapText="1"/>
    </xf>
    <xf numFmtId="0" fontId="0" fillId="2" borderId="4" xfId="0" applyNumberFormat="1" applyFill="1" applyBorder="1" applyAlignment="1">
      <alignment vertical="center" textRotation="180" wrapText="1"/>
    </xf>
    <xf numFmtId="0" fontId="0" fillId="2" borderId="5" xfId="0" applyNumberFormat="1" applyFill="1" applyBorder="1" applyAlignment="1">
      <alignment vertical="center" textRotation="180" wrapText="1"/>
    </xf>
    <xf numFmtId="0" fontId="0" fillId="2" borderId="0" xfId="0" applyNumberFormat="1" applyFill="1" applyBorder="1" applyAlignment="1">
      <alignment vertical="center" textRotation="180" wrapText="1"/>
    </xf>
    <xf numFmtId="0" fontId="0" fillId="2" borderId="6" xfId="0" applyNumberFormat="1" applyFill="1" applyBorder="1" applyAlignment="1">
      <alignment vertical="center" textRotation="180" wrapText="1"/>
    </xf>
    <xf numFmtId="0" fontId="0" fillId="2" borderId="8" xfId="0" applyNumberFormat="1" applyFill="1" applyBorder="1" applyAlignment="1">
      <alignment vertical="center" textRotation="180" wrapText="1"/>
    </xf>
    <xf numFmtId="0" fontId="0" fillId="2" borderId="5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NumberFormat="1" applyFill="1" applyBorder="1" applyAlignment="1">
      <alignment vertical="center" textRotation="180" wrapText="1"/>
    </xf>
    <xf numFmtId="0" fontId="0" fillId="2" borderId="9" xfId="0" applyNumberFormat="1" applyFill="1" applyBorder="1" applyAlignment="1">
      <alignment vertical="center" textRotation="180" wrapText="1"/>
    </xf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8" xfId="0" applyFill="1" applyBorder="1" applyAlignment="1">
      <alignment vertical="center"/>
    </xf>
    <xf numFmtId="0" fontId="0" fillId="2" borderId="7" xfId="0" applyFill="1" applyBorder="1" applyAlignment="1"/>
    <xf numFmtId="0" fontId="0" fillId="2" borderId="9" xfId="0" applyFill="1" applyBorder="1" applyAlignment="1"/>
    <xf numFmtId="1" fontId="0" fillId="2" borderId="3" xfId="0" applyNumberFormat="1" applyFill="1" applyBorder="1" applyAlignment="1">
      <alignment vertical="center"/>
    </xf>
    <xf numFmtId="1" fontId="0" fillId="2" borderId="0" xfId="0" applyNumberForma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vertical="center"/>
    </xf>
    <xf numFmtId="1" fontId="0" fillId="2" borderId="0" xfId="0" applyNumberForma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164" fontId="6" fillId="2" borderId="3" xfId="0" applyNumberFormat="1" applyFont="1" applyFill="1" applyBorder="1" applyAlignment="1">
      <alignment horizontal="right" vertical="top"/>
    </xf>
    <xf numFmtId="164" fontId="6" fillId="2" borderId="0" xfId="0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left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5" fillId="2" borderId="3" xfId="0" applyNumberFormat="1" applyFont="1" applyFill="1" applyBorder="1" applyAlignment="1" applyProtection="1">
      <alignment vertical="center" textRotation="180"/>
      <protection locked="0"/>
    </xf>
    <xf numFmtId="0" fontId="5" fillId="2" borderId="0" xfId="0" applyNumberFormat="1" applyFont="1" applyFill="1" applyBorder="1" applyAlignment="1" applyProtection="1">
      <alignment vertical="center" textRotation="180"/>
      <protection locked="0"/>
    </xf>
    <xf numFmtId="0" fontId="5" fillId="2" borderId="8" xfId="0" applyNumberFormat="1" applyFont="1" applyFill="1" applyBorder="1" applyAlignment="1" applyProtection="1">
      <alignment vertical="center" textRotation="180"/>
      <protection locked="0"/>
    </xf>
    <xf numFmtId="0" fontId="0" fillId="2" borderId="3" xfId="0" applyNumberFormat="1" applyFill="1" applyBorder="1" applyAlignment="1">
      <alignment horizontal="center" vertical="center" textRotation="180" wrapText="1"/>
    </xf>
    <xf numFmtId="0" fontId="0" fillId="2" borderId="0" xfId="0" applyNumberFormat="1" applyFill="1" applyBorder="1" applyAlignment="1">
      <alignment horizontal="center" vertical="center" textRotation="180" wrapText="1"/>
    </xf>
    <xf numFmtId="0" fontId="0" fillId="2" borderId="8" xfId="0" applyNumberFormat="1" applyFill="1" applyBorder="1" applyAlignment="1">
      <alignment horizontal="center" vertical="center" textRotation="180" wrapText="1"/>
    </xf>
    <xf numFmtId="0" fontId="5" fillId="2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left"/>
    </xf>
    <xf numFmtId="1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1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4" fontId="6" fillId="2" borderId="5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1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64" fontId="6" fillId="2" borderId="7" xfId="0" applyNumberFormat="1" applyFont="1" applyFill="1" applyBorder="1" applyAlignment="1" applyProtection="1">
      <alignment horizontal="center" vertical="center"/>
      <protection locked="0"/>
    </xf>
    <xf numFmtId="164" fontId="6" fillId="2" borderId="8" xfId="0" applyNumberFormat="1" applyFont="1" applyFill="1" applyBorder="1" applyAlignment="1" applyProtection="1">
      <alignment horizontal="center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0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 vertical="top"/>
      <protection locked="0"/>
    </xf>
    <xf numFmtId="0" fontId="0" fillId="3" borderId="0" xfId="0" applyFill="1"/>
    <xf numFmtId="0" fontId="0" fillId="3" borderId="0" xfId="0" applyFill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6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0" fillId="4" borderId="4" xfId="0" applyFill="1" applyBorder="1"/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11" fillId="4" borderId="0" xfId="0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5" xfId="0" applyFill="1" applyBorder="1" applyAlignment="1"/>
    <xf numFmtId="0" fontId="0" fillId="4" borderId="0" xfId="0" applyFill="1" applyBorder="1" applyAlignment="1"/>
    <xf numFmtId="0" fontId="0" fillId="4" borderId="0" xfId="0" applyFill="1" applyBorder="1"/>
    <xf numFmtId="0" fontId="0" fillId="4" borderId="5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6" xfId="0" applyFill="1" applyBorder="1" applyAlignment="1"/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/>
    <xf numFmtId="0" fontId="0" fillId="4" borderId="5" xfId="0" applyFill="1" applyBorder="1"/>
    <xf numFmtId="164" fontId="6" fillId="4" borderId="0" xfId="0" applyNumberFormat="1" applyFont="1" applyFill="1" applyBorder="1" applyAlignment="1">
      <alignment horizontal="center"/>
    </xf>
    <xf numFmtId="164" fontId="6" fillId="4" borderId="0" xfId="0" applyNumberFormat="1" applyFont="1" applyFill="1" applyBorder="1" applyAlignment="1">
      <alignment horizontal="left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/>
    <xf numFmtId="164" fontId="6" fillId="4" borderId="7" xfId="0" applyNumberFormat="1" applyFont="1" applyFill="1" applyBorder="1" applyAlignment="1"/>
    <xf numFmtId="164" fontId="6" fillId="4" borderId="8" xfId="0" applyNumberFormat="1" applyFont="1" applyFill="1" applyBorder="1" applyAlignment="1"/>
    <xf numFmtId="0" fontId="0" fillId="4" borderId="7" xfId="0" applyFill="1" applyBorder="1"/>
    <xf numFmtId="164" fontId="6" fillId="4" borderId="8" xfId="0" applyNumberFormat="1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14</xdr:row>
      <xdr:rowOff>0</xdr:rowOff>
    </xdr:from>
    <xdr:to>
      <xdr:col>54</xdr:col>
      <xdr:colOff>79375</xdr:colOff>
      <xdr:row>14</xdr:row>
      <xdr:rowOff>1588</xdr:rowOff>
    </xdr:to>
    <xdr:cxnSp macro="">
      <xdr:nvCxnSpPr>
        <xdr:cNvPr id="5" name="Straight Connector 4"/>
        <xdr:cNvCxnSpPr/>
      </xdr:nvCxnSpPr>
      <xdr:spPr>
        <a:xfrm>
          <a:off x="393700" y="1651000"/>
          <a:ext cx="58769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50800</xdr:colOff>
      <xdr:row>15</xdr:row>
      <xdr:rowOff>57150</xdr:rowOff>
    </xdr:from>
    <xdr:to>
      <xdr:col>54</xdr:col>
      <xdr:colOff>79375</xdr:colOff>
      <xdr:row>15</xdr:row>
      <xdr:rowOff>58738</xdr:rowOff>
    </xdr:to>
    <xdr:cxnSp macro="">
      <xdr:nvCxnSpPr>
        <xdr:cNvPr id="6" name="Straight Connector 5"/>
        <xdr:cNvCxnSpPr/>
      </xdr:nvCxnSpPr>
      <xdr:spPr>
        <a:xfrm>
          <a:off x="393700" y="1835150"/>
          <a:ext cx="58769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50800</xdr:colOff>
      <xdr:row>12</xdr:row>
      <xdr:rowOff>66675</xdr:rowOff>
    </xdr:from>
    <xdr:to>
      <xdr:col>54</xdr:col>
      <xdr:colOff>79375</xdr:colOff>
      <xdr:row>12</xdr:row>
      <xdr:rowOff>68263</xdr:rowOff>
    </xdr:to>
    <xdr:cxnSp macro="">
      <xdr:nvCxnSpPr>
        <xdr:cNvPr id="7" name="Straight Connector 6"/>
        <xdr:cNvCxnSpPr/>
      </xdr:nvCxnSpPr>
      <xdr:spPr>
        <a:xfrm>
          <a:off x="393700" y="1463675"/>
          <a:ext cx="587692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46831</xdr:colOff>
      <xdr:row>4</xdr:row>
      <xdr:rowOff>38100</xdr:rowOff>
    </xdr:from>
    <xdr:to>
      <xdr:col>26</xdr:col>
      <xdr:colOff>105569</xdr:colOff>
      <xdr:row>23</xdr:row>
      <xdr:rowOff>96044</xdr:rowOff>
    </xdr:to>
    <xdr:grpSp>
      <xdr:nvGrpSpPr>
        <xdr:cNvPr id="24" name="Group 23"/>
        <xdr:cNvGrpSpPr/>
      </xdr:nvGrpSpPr>
      <xdr:grpSpPr>
        <a:xfrm>
          <a:off x="2864644" y="546100"/>
          <a:ext cx="312738" cy="2470944"/>
          <a:chOff x="2799556" y="409575"/>
          <a:chExt cx="287338" cy="2410619"/>
        </a:xfrm>
      </xdr:grpSpPr>
      <xdr:cxnSp macro="">
        <xdr:nvCxnSpPr>
          <xdr:cNvPr id="9" name="Straight Connector 8"/>
          <xdr:cNvCxnSpPr/>
        </xdr:nvCxnSpPr>
        <xdr:spPr>
          <a:xfrm rot="5400000">
            <a:off x="2906798" y="588083"/>
            <a:ext cx="358604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Straight Connector 10"/>
          <xdr:cNvCxnSpPr/>
        </xdr:nvCxnSpPr>
        <xdr:spPr>
          <a:xfrm rot="5400000">
            <a:off x="1873955" y="1893005"/>
            <a:ext cx="185279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 flipV="1">
            <a:off x="2800350" y="767349"/>
            <a:ext cx="285750" cy="199225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28</xdr:col>
      <xdr:colOff>84931</xdr:colOff>
      <xdr:row>4</xdr:row>
      <xdr:rowOff>33954</xdr:rowOff>
    </xdr:from>
    <xdr:to>
      <xdr:col>31</xdr:col>
      <xdr:colOff>19844</xdr:colOff>
      <xdr:row>23</xdr:row>
      <xdr:rowOff>82379</xdr:rowOff>
    </xdr:to>
    <xdr:grpSp>
      <xdr:nvGrpSpPr>
        <xdr:cNvPr id="23" name="Group 22"/>
        <xdr:cNvGrpSpPr/>
      </xdr:nvGrpSpPr>
      <xdr:grpSpPr>
        <a:xfrm>
          <a:off x="3410744" y="541954"/>
          <a:ext cx="268288" cy="2461425"/>
          <a:chOff x="3266281" y="424479"/>
          <a:chExt cx="277813" cy="2401100"/>
        </a:xfrm>
      </xdr:grpSpPr>
      <xdr:cxnSp macro="">
        <xdr:nvCxnSpPr>
          <xdr:cNvPr id="19" name="Straight Connector 18"/>
          <xdr:cNvCxnSpPr/>
        </xdr:nvCxnSpPr>
        <xdr:spPr>
          <a:xfrm rot="5400000">
            <a:off x="3363998" y="2645483"/>
            <a:ext cx="358604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Straight Connector 19"/>
          <xdr:cNvCxnSpPr/>
        </xdr:nvCxnSpPr>
        <xdr:spPr>
          <a:xfrm rot="5400000">
            <a:off x="2340680" y="1350080"/>
            <a:ext cx="185279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Straight Connector 21"/>
          <xdr:cNvCxnSpPr/>
        </xdr:nvCxnSpPr>
        <xdr:spPr>
          <a:xfrm>
            <a:off x="3267075" y="2266950"/>
            <a:ext cx="276225" cy="219075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32</xdr:col>
      <xdr:colOff>103981</xdr:colOff>
      <xdr:row>4</xdr:row>
      <xdr:rowOff>34925</xdr:rowOff>
    </xdr:from>
    <xdr:to>
      <xdr:col>35</xdr:col>
      <xdr:colOff>48419</xdr:colOff>
      <xdr:row>23</xdr:row>
      <xdr:rowOff>92869</xdr:rowOff>
    </xdr:to>
    <xdr:grpSp>
      <xdr:nvGrpSpPr>
        <xdr:cNvPr id="25" name="Group 24"/>
        <xdr:cNvGrpSpPr/>
      </xdr:nvGrpSpPr>
      <xdr:grpSpPr>
        <a:xfrm>
          <a:off x="3874294" y="542925"/>
          <a:ext cx="277813" cy="2470944"/>
          <a:chOff x="2799556" y="409575"/>
          <a:chExt cx="287338" cy="2410619"/>
        </a:xfrm>
      </xdr:grpSpPr>
      <xdr:cxnSp macro="">
        <xdr:nvCxnSpPr>
          <xdr:cNvPr id="26" name="Straight Connector 25"/>
          <xdr:cNvCxnSpPr/>
        </xdr:nvCxnSpPr>
        <xdr:spPr>
          <a:xfrm rot="5400000">
            <a:off x="2906798" y="588083"/>
            <a:ext cx="358604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Straight Connector 26"/>
          <xdr:cNvCxnSpPr/>
        </xdr:nvCxnSpPr>
        <xdr:spPr>
          <a:xfrm rot="5400000">
            <a:off x="1873955" y="1893005"/>
            <a:ext cx="1852790" cy="1588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Straight Connector 27"/>
          <xdr:cNvCxnSpPr/>
        </xdr:nvCxnSpPr>
        <xdr:spPr>
          <a:xfrm flipV="1">
            <a:off x="2800350" y="767349"/>
            <a:ext cx="285750" cy="199225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38100</xdr:colOff>
      <xdr:row>31</xdr:row>
      <xdr:rowOff>0</xdr:rowOff>
    </xdr:from>
    <xdr:to>
      <xdr:col>54</xdr:col>
      <xdr:colOff>66675</xdr:colOff>
      <xdr:row>31</xdr:row>
      <xdr:rowOff>1588</xdr:rowOff>
    </xdr:to>
    <xdr:cxnSp macro="">
      <xdr:nvCxnSpPr>
        <xdr:cNvPr id="29" name="Straight Connector 28"/>
        <xdr:cNvCxnSpPr/>
      </xdr:nvCxnSpPr>
      <xdr:spPr>
        <a:xfrm>
          <a:off x="381000" y="3590925"/>
          <a:ext cx="58578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82550</xdr:colOff>
      <xdr:row>31</xdr:row>
      <xdr:rowOff>3175</xdr:rowOff>
    </xdr:from>
    <xdr:to>
      <xdr:col>4</xdr:col>
      <xdr:colOff>34925</xdr:colOff>
      <xdr:row>31</xdr:row>
      <xdr:rowOff>69850</xdr:rowOff>
    </xdr:to>
    <xdr:sp macro="" textlink="">
      <xdr:nvSpPr>
        <xdr:cNvPr id="30" name="Oval 29"/>
        <xdr:cNvSpPr/>
      </xdr:nvSpPr>
      <xdr:spPr>
        <a:xfrm>
          <a:off x="425450" y="36861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38100</xdr:colOff>
      <xdr:row>31</xdr:row>
      <xdr:rowOff>15875</xdr:rowOff>
    </xdr:from>
    <xdr:to>
      <xdr:col>7</xdr:col>
      <xdr:colOff>104775</xdr:colOff>
      <xdr:row>31</xdr:row>
      <xdr:rowOff>82550</xdr:rowOff>
    </xdr:to>
    <xdr:sp macro="" textlink="">
      <xdr:nvSpPr>
        <xdr:cNvPr id="31" name="Oval 30"/>
        <xdr:cNvSpPr/>
      </xdr:nvSpPr>
      <xdr:spPr>
        <a:xfrm>
          <a:off x="83820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25400</xdr:colOff>
      <xdr:row>31</xdr:row>
      <xdr:rowOff>15875</xdr:rowOff>
    </xdr:from>
    <xdr:to>
      <xdr:col>11</xdr:col>
      <xdr:colOff>92075</xdr:colOff>
      <xdr:row>31</xdr:row>
      <xdr:rowOff>82550</xdr:rowOff>
    </xdr:to>
    <xdr:sp macro="" textlink="">
      <xdr:nvSpPr>
        <xdr:cNvPr id="32" name="Oval 31"/>
        <xdr:cNvSpPr/>
      </xdr:nvSpPr>
      <xdr:spPr>
        <a:xfrm>
          <a:off x="128270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88900</xdr:colOff>
      <xdr:row>31</xdr:row>
      <xdr:rowOff>15875</xdr:rowOff>
    </xdr:from>
    <xdr:to>
      <xdr:col>15</xdr:col>
      <xdr:colOff>41275</xdr:colOff>
      <xdr:row>31</xdr:row>
      <xdr:rowOff>82550</xdr:rowOff>
    </xdr:to>
    <xdr:sp macro="" textlink="">
      <xdr:nvSpPr>
        <xdr:cNvPr id="33" name="Oval 32"/>
        <xdr:cNvSpPr/>
      </xdr:nvSpPr>
      <xdr:spPr>
        <a:xfrm>
          <a:off x="168910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31750</xdr:colOff>
      <xdr:row>31</xdr:row>
      <xdr:rowOff>9525</xdr:rowOff>
    </xdr:from>
    <xdr:to>
      <xdr:col>18</xdr:col>
      <xdr:colOff>98425</xdr:colOff>
      <xdr:row>31</xdr:row>
      <xdr:rowOff>76200</xdr:rowOff>
    </xdr:to>
    <xdr:sp macro="" textlink="">
      <xdr:nvSpPr>
        <xdr:cNvPr id="34" name="Oval 33"/>
        <xdr:cNvSpPr/>
      </xdr:nvSpPr>
      <xdr:spPr>
        <a:xfrm>
          <a:off x="208915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0</xdr:colOff>
      <xdr:row>31</xdr:row>
      <xdr:rowOff>15875</xdr:rowOff>
    </xdr:from>
    <xdr:to>
      <xdr:col>22</xdr:col>
      <xdr:colOff>66675</xdr:colOff>
      <xdr:row>31</xdr:row>
      <xdr:rowOff>82550</xdr:rowOff>
    </xdr:to>
    <xdr:sp macro="" textlink="">
      <xdr:nvSpPr>
        <xdr:cNvPr id="35" name="Oval 34"/>
        <xdr:cNvSpPr/>
      </xdr:nvSpPr>
      <xdr:spPr>
        <a:xfrm>
          <a:off x="251460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26</xdr:col>
      <xdr:colOff>12700</xdr:colOff>
      <xdr:row>31</xdr:row>
      <xdr:rowOff>9525</xdr:rowOff>
    </xdr:from>
    <xdr:to>
      <xdr:col>26</xdr:col>
      <xdr:colOff>79375</xdr:colOff>
      <xdr:row>31</xdr:row>
      <xdr:rowOff>76200</xdr:rowOff>
    </xdr:to>
    <xdr:sp macro="" textlink="">
      <xdr:nvSpPr>
        <xdr:cNvPr id="36" name="Oval 35"/>
        <xdr:cNvSpPr/>
      </xdr:nvSpPr>
      <xdr:spPr>
        <a:xfrm>
          <a:off x="298450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30</xdr:col>
      <xdr:colOff>57150</xdr:colOff>
      <xdr:row>31</xdr:row>
      <xdr:rowOff>15875</xdr:rowOff>
    </xdr:from>
    <xdr:to>
      <xdr:col>31</xdr:col>
      <xdr:colOff>9525</xdr:colOff>
      <xdr:row>31</xdr:row>
      <xdr:rowOff>82550</xdr:rowOff>
    </xdr:to>
    <xdr:sp macro="" textlink="">
      <xdr:nvSpPr>
        <xdr:cNvPr id="37" name="Oval 36"/>
        <xdr:cNvSpPr/>
      </xdr:nvSpPr>
      <xdr:spPr>
        <a:xfrm>
          <a:off x="348615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34</xdr:col>
      <xdr:colOff>88900</xdr:colOff>
      <xdr:row>31</xdr:row>
      <xdr:rowOff>9525</xdr:rowOff>
    </xdr:from>
    <xdr:to>
      <xdr:col>35</xdr:col>
      <xdr:colOff>41275</xdr:colOff>
      <xdr:row>31</xdr:row>
      <xdr:rowOff>76200</xdr:rowOff>
    </xdr:to>
    <xdr:sp macro="" textlink="">
      <xdr:nvSpPr>
        <xdr:cNvPr id="38" name="Oval 37"/>
        <xdr:cNvSpPr/>
      </xdr:nvSpPr>
      <xdr:spPr>
        <a:xfrm>
          <a:off x="397510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38</xdr:col>
      <xdr:colOff>57150</xdr:colOff>
      <xdr:row>31</xdr:row>
      <xdr:rowOff>15875</xdr:rowOff>
    </xdr:from>
    <xdr:to>
      <xdr:col>39</xdr:col>
      <xdr:colOff>9525</xdr:colOff>
      <xdr:row>31</xdr:row>
      <xdr:rowOff>82550</xdr:rowOff>
    </xdr:to>
    <xdr:sp macro="" textlink="">
      <xdr:nvSpPr>
        <xdr:cNvPr id="39" name="Oval 38"/>
        <xdr:cNvSpPr/>
      </xdr:nvSpPr>
      <xdr:spPr>
        <a:xfrm>
          <a:off x="440055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42</xdr:col>
      <xdr:colOff>69850</xdr:colOff>
      <xdr:row>31</xdr:row>
      <xdr:rowOff>9525</xdr:rowOff>
    </xdr:from>
    <xdr:to>
      <xdr:col>43</xdr:col>
      <xdr:colOff>22225</xdr:colOff>
      <xdr:row>31</xdr:row>
      <xdr:rowOff>76200</xdr:rowOff>
    </xdr:to>
    <xdr:sp macro="" textlink="">
      <xdr:nvSpPr>
        <xdr:cNvPr id="40" name="Oval 39"/>
        <xdr:cNvSpPr/>
      </xdr:nvSpPr>
      <xdr:spPr>
        <a:xfrm>
          <a:off x="487045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46</xdr:col>
      <xdr:colOff>44450</xdr:colOff>
      <xdr:row>31</xdr:row>
      <xdr:rowOff>9525</xdr:rowOff>
    </xdr:from>
    <xdr:to>
      <xdr:col>46</xdr:col>
      <xdr:colOff>111125</xdr:colOff>
      <xdr:row>31</xdr:row>
      <xdr:rowOff>76200</xdr:rowOff>
    </xdr:to>
    <xdr:sp macro="" textlink="">
      <xdr:nvSpPr>
        <xdr:cNvPr id="41" name="Oval 40"/>
        <xdr:cNvSpPr/>
      </xdr:nvSpPr>
      <xdr:spPr>
        <a:xfrm>
          <a:off x="530225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107950</xdr:colOff>
      <xdr:row>31</xdr:row>
      <xdr:rowOff>15875</xdr:rowOff>
    </xdr:from>
    <xdr:to>
      <xdr:col>50</xdr:col>
      <xdr:colOff>60325</xdr:colOff>
      <xdr:row>31</xdr:row>
      <xdr:rowOff>82550</xdr:rowOff>
    </xdr:to>
    <xdr:sp macro="" textlink="">
      <xdr:nvSpPr>
        <xdr:cNvPr id="42" name="Oval 41"/>
        <xdr:cNvSpPr/>
      </xdr:nvSpPr>
      <xdr:spPr>
        <a:xfrm>
          <a:off x="5708650" y="36988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53</xdr:col>
      <xdr:colOff>69850</xdr:colOff>
      <xdr:row>31</xdr:row>
      <xdr:rowOff>9525</xdr:rowOff>
    </xdr:from>
    <xdr:to>
      <xdr:col>54</xdr:col>
      <xdr:colOff>22225</xdr:colOff>
      <xdr:row>31</xdr:row>
      <xdr:rowOff>76200</xdr:rowOff>
    </xdr:to>
    <xdr:sp macro="" textlink="">
      <xdr:nvSpPr>
        <xdr:cNvPr id="43" name="Oval 42"/>
        <xdr:cNvSpPr/>
      </xdr:nvSpPr>
      <xdr:spPr>
        <a:xfrm>
          <a:off x="6127750" y="36925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76200</xdr:colOff>
      <xdr:row>37</xdr:row>
      <xdr:rowOff>57150</xdr:rowOff>
    </xdr:from>
    <xdr:to>
      <xdr:col>42</xdr:col>
      <xdr:colOff>25400</xdr:colOff>
      <xdr:row>37</xdr:row>
      <xdr:rowOff>58789</xdr:rowOff>
    </xdr:to>
    <xdr:cxnSp macro="">
      <xdr:nvCxnSpPr>
        <xdr:cNvPr id="45" name="Straight Connector 44"/>
        <xdr:cNvCxnSpPr/>
      </xdr:nvCxnSpPr>
      <xdr:spPr>
        <a:xfrm>
          <a:off x="1790700" y="4375150"/>
          <a:ext cx="3035300" cy="16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82550</xdr:colOff>
      <xdr:row>36</xdr:row>
      <xdr:rowOff>104775</xdr:rowOff>
    </xdr:from>
    <xdr:to>
      <xdr:col>17</xdr:col>
      <xdr:colOff>34925</xdr:colOff>
      <xdr:row>37</xdr:row>
      <xdr:rowOff>44450</xdr:rowOff>
    </xdr:to>
    <xdr:sp macro="" textlink="">
      <xdr:nvSpPr>
        <xdr:cNvPr id="47" name="Oval 46"/>
        <xdr:cNvSpPr/>
      </xdr:nvSpPr>
      <xdr:spPr>
        <a:xfrm>
          <a:off x="1911350" y="42957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95250</xdr:colOff>
      <xdr:row>36</xdr:row>
      <xdr:rowOff>111125</xdr:rowOff>
    </xdr:from>
    <xdr:to>
      <xdr:col>21</xdr:col>
      <xdr:colOff>47625</xdr:colOff>
      <xdr:row>37</xdr:row>
      <xdr:rowOff>50800</xdr:rowOff>
    </xdr:to>
    <xdr:sp macro="" textlink="">
      <xdr:nvSpPr>
        <xdr:cNvPr id="48" name="Oval 47"/>
        <xdr:cNvSpPr/>
      </xdr:nvSpPr>
      <xdr:spPr>
        <a:xfrm>
          <a:off x="2381250" y="43021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24</xdr:col>
      <xdr:colOff>88900</xdr:colOff>
      <xdr:row>36</xdr:row>
      <xdr:rowOff>111125</xdr:rowOff>
    </xdr:from>
    <xdr:to>
      <xdr:col>25</xdr:col>
      <xdr:colOff>41275</xdr:colOff>
      <xdr:row>37</xdr:row>
      <xdr:rowOff>50800</xdr:rowOff>
    </xdr:to>
    <xdr:sp macro="" textlink="">
      <xdr:nvSpPr>
        <xdr:cNvPr id="49" name="Oval 48"/>
        <xdr:cNvSpPr/>
      </xdr:nvSpPr>
      <xdr:spPr>
        <a:xfrm>
          <a:off x="2832100" y="43021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28</xdr:col>
      <xdr:colOff>76200</xdr:colOff>
      <xdr:row>36</xdr:row>
      <xdr:rowOff>104775</xdr:rowOff>
    </xdr:from>
    <xdr:to>
      <xdr:col>29</xdr:col>
      <xdr:colOff>28575</xdr:colOff>
      <xdr:row>37</xdr:row>
      <xdr:rowOff>44450</xdr:rowOff>
    </xdr:to>
    <xdr:sp macro="" textlink="">
      <xdr:nvSpPr>
        <xdr:cNvPr id="50" name="Oval 49"/>
        <xdr:cNvSpPr/>
      </xdr:nvSpPr>
      <xdr:spPr>
        <a:xfrm>
          <a:off x="3276600" y="429577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32</xdr:col>
      <xdr:colOff>63500</xdr:colOff>
      <xdr:row>36</xdr:row>
      <xdr:rowOff>111125</xdr:rowOff>
    </xdr:from>
    <xdr:to>
      <xdr:col>33</xdr:col>
      <xdr:colOff>15875</xdr:colOff>
      <xdr:row>37</xdr:row>
      <xdr:rowOff>50800</xdr:rowOff>
    </xdr:to>
    <xdr:sp macro="" textlink="">
      <xdr:nvSpPr>
        <xdr:cNvPr id="51" name="Oval 50"/>
        <xdr:cNvSpPr/>
      </xdr:nvSpPr>
      <xdr:spPr>
        <a:xfrm>
          <a:off x="3721100" y="43021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36</xdr:col>
      <xdr:colOff>38100</xdr:colOff>
      <xdr:row>36</xdr:row>
      <xdr:rowOff>111125</xdr:rowOff>
    </xdr:from>
    <xdr:to>
      <xdr:col>36</xdr:col>
      <xdr:colOff>104775</xdr:colOff>
      <xdr:row>37</xdr:row>
      <xdr:rowOff>50800</xdr:rowOff>
    </xdr:to>
    <xdr:sp macro="" textlink="">
      <xdr:nvSpPr>
        <xdr:cNvPr id="52" name="Oval 51"/>
        <xdr:cNvSpPr/>
      </xdr:nvSpPr>
      <xdr:spPr>
        <a:xfrm>
          <a:off x="4152900" y="43021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40</xdr:col>
      <xdr:colOff>57150</xdr:colOff>
      <xdr:row>36</xdr:row>
      <xdr:rowOff>111125</xdr:rowOff>
    </xdr:from>
    <xdr:to>
      <xdr:col>41</xdr:col>
      <xdr:colOff>9525</xdr:colOff>
      <xdr:row>37</xdr:row>
      <xdr:rowOff>50800</xdr:rowOff>
    </xdr:to>
    <xdr:sp macro="" textlink="">
      <xdr:nvSpPr>
        <xdr:cNvPr id="53" name="Oval 52"/>
        <xdr:cNvSpPr/>
      </xdr:nvSpPr>
      <xdr:spPr>
        <a:xfrm>
          <a:off x="4629150" y="43021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88900</xdr:colOff>
      <xdr:row>34</xdr:row>
      <xdr:rowOff>63500</xdr:rowOff>
    </xdr:from>
    <xdr:to>
      <xdr:col>21</xdr:col>
      <xdr:colOff>107950</xdr:colOff>
      <xdr:row>34</xdr:row>
      <xdr:rowOff>65088</xdr:rowOff>
    </xdr:to>
    <xdr:cxnSp macro="">
      <xdr:nvCxnSpPr>
        <xdr:cNvPr id="55" name="Straight Connector 54"/>
        <xdr:cNvCxnSpPr/>
      </xdr:nvCxnSpPr>
      <xdr:spPr>
        <a:xfrm>
          <a:off x="1803400" y="4000500"/>
          <a:ext cx="7048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34</xdr:row>
      <xdr:rowOff>76200</xdr:rowOff>
    </xdr:from>
    <xdr:to>
      <xdr:col>42</xdr:col>
      <xdr:colOff>19050</xdr:colOff>
      <xdr:row>34</xdr:row>
      <xdr:rowOff>77788</xdr:rowOff>
    </xdr:to>
    <xdr:cxnSp macro="">
      <xdr:nvCxnSpPr>
        <xdr:cNvPr id="56" name="Straight Connector 55"/>
        <xdr:cNvCxnSpPr/>
      </xdr:nvCxnSpPr>
      <xdr:spPr>
        <a:xfrm>
          <a:off x="4114800" y="4013200"/>
          <a:ext cx="7048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101600</xdr:colOff>
      <xdr:row>34</xdr:row>
      <xdr:rowOff>57150</xdr:rowOff>
    </xdr:from>
    <xdr:to>
      <xdr:col>24</xdr:col>
      <xdr:colOff>98664</xdr:colOff>
      <xdr:row>37</xdr:row>
      <xdr:rowOff>41036</xdr:rowOff>
    </xdr:to>
    <xdr:cxnSp macro="">
      <xdr:nvCxnSpPr>
        <xdr:cNvPr id="58" name="Straight Connector 57"/>
        <xdr:cNvCxnSpPr>
          <a:endCxn id="49" idx="3"/>
        </xdr:cNvCxnSpPr>
      </xdr:nvCxnSpPr>
      <xdr:spPr>
        <a:xfrm rot="16200000" flipH="1">
          <a:off x="2489439" y="4006611"/>
          <a:ext cx="364886" cy="339964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6111</xdr:colOff>
      <xdr:row>34</xdr:row>
      <xdr:rowOff>69851</xdr:rowOff>
    </xdr:from>
    <xdr:to>
      <xdr:col>36</xdr:col>
      <xdr:colOff>6350</xdr:colOff>
      <xdr:row>37</xdr:row>
      <xdr:rowOff>41037</xdr:rowOff>
    </xdr:to>
    <xdr:cxnSp macro="">
      <xdr:nvCxnSpPr>
        <xdr:cNvPr id="60" name="Straight Connector 59"/>
        <xdr:cNvCxnSpPr>
          <a:endCxn id="51" idx="5"/>
        </xdr:cNvCxnSpPr>
      </xdr:nvCxnSpPr>
      <xdr:spPr>
        <a:xfrm rot="5400000">
          <a:off x="3773488" y="4011374"/>
          <a:ext cx="352186" cy="343139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25400</xdr:colOff>
      <xdr:row>34</xdr:row>
      <xdr:rowOff>73025</xdr:rowOff>
    </xdr:from>
    <xdr:to>
      <xdr:col>16</xdr:col>
      <xdr:colOff>92075</xdr:colOff>
      <xdr:row>35</xdr:row>
      <xdr:rowOff>12700</xdr:rowOff>
    </xdr:to>
    <xdr:sp macro="" textlink="">
      <xdr:nvSpPr>
        <xdr:cNvPr id="61" name="Oval 60"/>
        <xdr:cNvSpPr/>
      </xdr:nvSpPr>
      <xdr:spPr>
        <a:xfrm>
          <a:off x="1854200" y="40100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20</xdr:col>
      <xdr:colOff>50800</xdr:colOff>
      <xdr:row>34</xdr:row>
      <xdr:rowOff>60325</xdr:rowOff>
    </xdr:from>
    <xdr:to>
      <xdr:col>21</xdr:col>
      <xdr:colOff>3175</xdr:colOff>
      <xdr:row>35</xdr:row>
      <xdr:rowOff>0</xdr:rowOff>
    </xdr:to>
    <xdr:sp macro="" textlink="">
      <xdr:nvSpPr>
        <xdr:cNvPr id="62" name="Oval 61"/>
        <xdr:cNvSpPr/>
      </xdr:nvSpPr>
      <xdr:spPr>
        <a:xfrm>
          <a:off x="2336800" y="39973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36</xdr:col>
      <xdr:colOff>69850</xdr:colOff>
      <xdr:row>34</xdr:row>
      <xdr:rowOff>85725</xdr:rowOff>
    </xdr:from>
    <xdr:to>
      <xdr:col>37</xdr:col>
      <xdr:colOff>22225</xdr:colOff>
      <xdr:row>35</xdr:row>
      <xdr:rowOff>25400</xdr:rowOff>
    </xdr:to>
    <xdr:sp macro="" textlink="">
      <xdr:nvSpPr>
        <xdr:cNvPr id="63" name="Oval 62"/>
        <xdr:cNvSpPr/>
      </xdr:nvSpPr>
      <xdr:spPr>
        <a:xfrm>
          <a:off x="4184650" y="40227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40</xdr:col>
      <xdr:colOff>95250</xdr:colOff>
      <xdr:row>34</xdr:row>
      <xdr:rowOff>85725</xdr:rowOff>
    </xdr:from>
    <xdr:to>
      <xdr:col>41</xdr:col>
      <xdr:colOff>47625</xdr:colOff>
      <xdr:row>35</xdr:row>
      <xdr:rowOff>25400</xdr:rowOff>
    </xdr:to>
    <xdr:sp macro="" textlink="">
      <xdr:nvSpPr>
        <xdr:cNvPr id="64" name="Oval 63"/>
        <xdr:cNvSpPr/>
      </xdr:nvSpPr>
      <xdr:spPr>
        <a:xfrm>
          <a:off x="4667250" y="4022725"/>
          <a:ext cx="66675" cy="6667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107950</xdr:colOff>
      <xdr:row>19</xdr:row>
      <xdr:rowOff>44450</xdr:rowOff>
    </xdr:from>
    <xdr:to>
      <xdr:col>24</xdr:col>
      <xdr:colOff>44450</xdr:colOff>
      <xdr:row>19</xdr:row>
      <xdr:rowOff>46038</xdr:rowOff>
    </xdr:to>
    <xdr:cxnSp macro="">
      <xdr:nvCxnSpPr>
        <xdr:cNvPr id="57" name="Straight Arrow Connector 56"/>
        <xdr:cNvCxnSpPr/>
      </xdr:nvCxnSpPr>
      <xdr:spPr>
        <a:xfrm>
          <a:off x="2184400" y="2330450"/>
          <a:ext cx="6223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33</xdr:row>
      <xdr:rowOff>0</xdr:rowOff>
    </xdr:from>
    <xdr:to>
      <xdr:col>26</xdr:col>
      <xdr:colOff>57150</xdr:colOff>
      <xdr:row>33</xdr:row>
      <xdr:rowOff>1588</xdr:rowOff>
    </xdr:to>
    <xdr:cxnSp macro="">
      <xdr:nvCxnSpPr>
        <xdr:cNvPr id="65" name="Straight Arrow Connector 64"/>
        <xdr:cNvCxnSpPr/>
      </xdr:nvCxnSpPr>
      <xdr:spPr>
        <a:xfrm rot="10800000">
          <a:off x="577850" y="3937000"/>
          <a:ext cx="24701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101600</xdr:colOff>
      <xdr:row>33</xdr:row>
      <xdr:rowOff>6350</xdr:rowOff>
    </xdr:from>
    <xdr:to>
      <xdr:col>53</xdr:col>
      <xdr:colOff>6350</xdr:colOff>
      <xdr:row>33</xdr:row>
      <xdr:rowOff>7938</xdr:rowOff>
    </xdr:to>
    <xdr:cxnSp macro="">
      <xdr:nvCxnSpPr>
        <xdr:cNvPr id="67" name="Straight Arrow Connector 66"/>
        <xdr:cNvCxnSpPr/>
      </xdr:nvCxnSpPr>
      <xdr:spPr>
        <a:xfrm>
          <a:off x="3549650" y="3943350"/>
          <a:ext cx="25336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6350</xdr:colOff>
      <xdr:row>40</xdr:row>
      <xdr:rowOff>0</xdr:rowOff>
    </xdr:from>
    <xdr:to>
      <xdr:col>27</xdr:col>
      <xdr:colOff>6350</xdr:colOff>
      <xdr:row>40</xdr:row>
      <xdr:rowOff>1588</xdr:rowOff>
    </xdr:to>
    <xdr:cxnSp macro="">
      <xdr:nvCxnSpPr>
        <xdr:cNvPr id="69" name="Straight Arrow Connector 68"/>
        <xdr:cNvCxnSpPr/>
      </xdr:nvCxnSpPr>
      <xdr:spPr>
        <a:xfrm rot="10800000">
          <a:off x="2082800" y="4826000"/>
          <a:ext cx="10287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88900</xdr:colOff>
      <xdr:row>40</xdr:row>
      <xdr:rowOff>0</xdr:rowOff>
    </xdr:from>
    <xdr:to>
      <xdr:col>40</xdr:col>
      <xdr:colOff>6350</xdr:colOff>
      <xdr:row>40</xdr:row>
      <xdr:rowOff>1588</xdr:rowOff>
    </xdr:to>
    <xdr:cxnSp macro="">
      <xdr:nvCxnSpPr>
        <xdr:cNvPr id="71" name="Straight Arrow Connector 70"/>
        <xdr:cNvCxnSpPr/>
      </xdr:nvCxnSpPr>
      <xdr:spPr>
        <a:xfrm>
          <a:off x="3536950" y="4826000"/>
          <a:ext cx="10604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82550</xdr:colOff>
      <xdr:row>28</xdr:row>
      <xdr:rowOff>6350</xdr:rowOff>
    </xdr:from>
    <xdr:to>
      <xdr:col>58</xdr:col>
      <xdr:colOff>31750</xdr:colOff>
      <xdr:row>28</xdr:row>
      <xdr:rowOff>7938</xdr:rowOff>
    </xdr:to>
    <xdr:cxnSp macro="">
      <xdr:nvCxnSpPr>
        <xdr:cNvPr id="73" name="Straight Connector 72"/>
        <xdr:cNvCxnSpPr/>
      </xdr:nvCxnSpPr>
      <xdr:spPr>
        <a:xfrm>
          <a:off x="6502400" y="3308350"/>
          <a:ext cx="177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69850</xdr:colOff>
      <xdr:row>32</xdr:row>
      <xdr:rowOff>6350</xdr:rowOff>
    </xdr:from>
    <xdr:to>
      <xdr:col>58</xdr:col>
      <xdr:colOff>19050</xdr:colOff>
      <xdr:row>32</xdr:row>
      <xdr:rowOff>7938</xdr:rowOff>
    </xdr:to>
    <xdr:cxnSp macro="">
      <xdr:nvCxnSpPr>
        <xdr:cNvPr id="74" name="Straight Connector 73"/>
        <xdr:cNvCxnSpPr/>
      </xdr:nvCxnSpPr>
      <xdr:spPr>
        <a:xfrm>
          <a:off x="6489700" y="3816350"/>
          <a:ext cx="177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82550</xdr:colOff>
      <xdr:row>34</xdr:row>
      <xdr:rowOff>0</xdr:rowOff>
    </xdr:from>
    <xdr:to>
      <xdr:col>45</xdr:col>
      <xdr:colOff>31750</xdr:colOff>
      <xdr:row>34</xdr:row>
      <xdr:rowOff>1588</xdr:rowOff>
    </xdr:to>
    <xdr:cxnSp macro="">
      <xdr:nvCxnSpPr>
        <xdr:cNvPr id="75" name="Straight Connector 74"/>
        <xdr:cNvCxnSpPr/>
      </xdr:nvCxnSpPr>
      <xdr:spPr>
        <a:xfrm>
          <a:off x="5016500" y="4064000"/>
          <a:ext cx="177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95250</xdr:colOff>
      <xdr:row>38</xdr:row>
      <xdr:rowOff>0</xdr:rowOff>
    </xdr:from>
    <xdr:to>
      <xdr:col>45</xdr:col>
      <xdr:colOff>44450</xdr:colOff>
      <xdr:row>38</xdr:row>
      <xdr:rowOff>1588</xdr:rowOff>
    </xdr:to>
    <xdr:cxnSp macro="">
      <xdr:nvCxnSpPr>
        <xdr:cNvPr id="76" name="Straight Connector 75"/>
        <xdr:cNvCxnSpPr/>
      </xdr:nvCxnSpPr>
      <xdr:spPr>
        <a:xfrm>
          <a:off x="5029200" y="4572000"/>
          <a:ext cx="177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62706</xdr:colOff>
      <xdr:row>25</xdr:row>
      <xdr:rowOff>76994</xdr:rowOff>
    </xdr:from>
    <xdr:to>
      <xdr:col>57</xdr:col>
      <xdr:colOff>64294</xdr:colOff>
      <xdr:row>28</xdr:row>
      <xdr:rowOff>13494</xdr:rowOff>
    </xdr:to>
    <xdr:cxnSp macro="">
      <xdr:nvCxnSpPr>
        <xdr:cNvPr id="78" name="Straight Arrow Connector 77"/>
        <xdr:cNvCxnSpPr/>
      </xdr:nvCxnSpPr>
      <xdr:spPr>
        <a:xfrm rot="5400000">
          <a:off x="6502400" y="3219450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50006</xdr:colOff>
      <xdr:row>32</xdr:row>
      <xdr:rowOff>794</xdr:rowOff>
    </xdr:from>
    <xdr:to>
      <xdr:col>57</xdr:col>
      <xdr:colOff>51594</xdr:colOff>
      <xdr:row>33</xdr:row>
      <xdr:rowOff>70644</xdr:rowOff>
    </xdr:to>
    <xdr:cxnSp macro="">
      <xdr:nvCxnSpPr>
        <xdr:cNvPr id="80" name="Straight Arrow Connector 79"/>
        <xdr:cNvCxnSpPr/>
      </xdr:nvCxnSpPr>
      <xdr:spPr>
        <a:xfrm rot="5400000" flipH="1" flipV="1">
          <a:off x="6486525" y="3908425"/>
          <a:ext cx="196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50006</xdr:colOff>
      <xdr:row>32</xdr:row>
      <xdr:rowOff>96044</xdr:rowOff>
    </xdr:from>
    <xdr:to>
      <xdr:col>44</xdr:col>
      <xdr:colOff>51594</xdr:colOff>
      <xdr:row>33</xdr:row>
      <xdr:rowOff>121444</xdr:rowOff>
    </xdr:to>
    <xdr:cxnSp macro="">
      <xdr:nvCxnSpPr>
        <xdr:cNvPr id="82" name="Straight Arrow Connector 81"/>
        <xdr:cNvCxnSpPr/>
      </xdr:nvCxnSpPr>
      <xdr:spPr>
        <a:xfrm rot="5400000">
          <a:off x="5022850" y="3981450"/>
          <a:ext cx="152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69056</xdr:colOff>
      <xdr:row>37</xdr:row>
      <xdr:rowOff>121444</xdr:rowOff>
    </xdr:from>
    <xdr:to>
      <xdr:col>44</xdr:col>
      <xdr:colOff>70644</xdr:colOff>
      <xdr:row>39</xdr:row>
      <xdr:rowOff>57944</xdr:rowOff>
    </xdr:to>
    <xdr:cxnSp macro="">
      <xdr:nvCxnSpPr>
        <xdr:cNvPr id="84" name="Straight Arrow Connector 83"/>
        <xdr:cNvCxnSpPr/>
      </xdr:nvCxnSpPr>
      <xdr:spPr>
        <a:xfrm rot="5400000" flipH="1" flipV="1">
          <a:off x="5022850" y="4660900"/>
          <a:ext cx="190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15505</xdr:colOff>
      <xdr:row>1</xdr:row>
      <xdr:rowOff>118024</xdr:rowOff>
    </xdr:from>
    <xdr:to>
      <xdr:col>45</xdr:col>
      <xdr:colOff>15523</xdr:colOff>
      <xdr:row>27</xdr:row>
      <xdr:rowOff>793</xdr:rowOff>
    </xdr:to>
    <xdr:cxnSp macro="">
      <xdr:nvCxnSpPr>
        <xdr:cNvPr id="86" name="Straight Connector 85"/>
        <xdr:cNvCxnSpPr/>
      </xdr:nvCxnSpPr>
      <xdr:spPr>
        <a:xfrm rot="5400000">
          <a:off x="3765067" y="1773900"/>
          <a:ext cx="3057769" cy="1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3110</xdr:colOff>
      <xdr:row>27</xdr:row>
      <xdr:rowOff>977</xdr:rowOff>
    </xdr:from>
    <xdr:to>
      <xdr:col>45</xdr:col>
      <xdr:colOff>16682</xdr:colOff>
      <xdr:row>27</xdr:row>
      <xdr:rowOff>2565</xdr:rowOff>
    </xdr:to>
    <xdr:cxnSp macro="">
      <xdr:nvCxnSpPr>
        <xdr:cNvPr id="88" name="Straight Arrow Connector 87"/>
        <xdr:cNvCxnSpPr/>
      </xdr:nvCxnSpPr>
      <xdr:spPr>
        <a:xfrm rot="10800000">
          <a:off x="5138673" y="3302977"/>
          <a:ext cx="156447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1645</xdr:colOff>
      <xdr:row>1</xdr:row>
      <xdr:rowOff>122115</xdr:rowOff>
    </xdr:from>
    <xdr:to>
      <xdr:col>45</xdr:col>
      <xdr:colOff>15217</xdr:colOff>
      <xdr:row>2</xdr:row>
      <xdr:rowOff>1238</xdr:rowOff>
    </xdr:to>
    <xdr:cxnSp macro="">
      <xdr:nvCxnSpPr>
        <xdr:cNvPr id="89" name="Straight Arrow Connector 88"/>
        <xdr:cNvCxnSpPr/>
      </xdr:nvCxnSpPr>
      <xdr:spPr>
        <a:xfrm rot="10800000">
          <a:off x="5137208" y="249115"/>
          <a:ext cx="156447" cy="61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42</xdr:col>
      <xdr:colOff>2191</xdr:colOff>
      <xdr:row>1</xdr:row>
      <xdr:rowOff>0</xdr:rowOff>
    </xdr:from>
    <xdr:ext cx="283539" cy="311496"/>
    <xdr:sp macro="" textlink="">
      <xdr:nvSpPr>
        <xdr:cNvPr id="90" name="Rectangle 89"/>
        <xdr:cNvSpPr/>
      </xdr:nvSpPr>
      <xdr:spPr>
        <a:xfrm>
          <a:off x="4883754" y="127000"/>
          <a:ext cx="283539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X</a:t>
          </a:r>
          <a:endParaRPr lang="en-US" sz="1400" b="1" cap="none" spc="0">
            <a:ln w="17780" cmpd="sng">
              <a:solidFill>
                <a:schemeClr val="tx1"/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41</xdr:col>
      <xdr:colOff>106966</xdr:colOff>
      <xdr:row>24</xdr:row>
      <xdr:rowOff>101600</xdr:rowOff>
    </xdr:from>
    <xdr:ext cx="283539" cy="311496"/>
    <xdr:sp macro="" textlink="">
      <xdr:nvSpPr>
        <xdr:cNvPr id="91" name="Rectangle 90"/>
        <xdr:cNvSpPr/>
      </xdr:nvSpPr>
      <xdr:spPr>
        <a:xfrm>
          <a:off x="4877404" y="3149600"/>
          <a:ext cx="283539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X</a:t>
          </a:r>
          <a:endParaRPr lang="en-US" sz="1400" b="1" cap="none" spc="0">
            <a:ln w="17780" cmpd="sng">
              <a:solidFill>
                <a:schemeClr val="tx1"/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27</xdr:col>
      <xdr:colOff>6350</xdr:colOff>
      <xdr:row>40</xdr:row>
      <xdr:rowOff>114300</xdr:rowOff>
    </xdr:from>
    <xdr:ext cx="495300" cy="342786"/>
    <xdr:sp macro="" textlink="">
      <xdr:nvSpPr>
        <xdr:cNvPr id="92" name="Rectangle 91"/>
        <xdr:cNvSpPr/>
      </xdr:nvSpPr>
      <xdr:spPr>
        <a:xfrm>
          <a:off x="3111500" y="4940300"/>
          <a:ext cx="495300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solidFill>
                <a:schemeClr val="bg1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XX</a:t>
          </a:r>
          <a:endParaRPr lang="en-US" sz="1600" b="1" cap="none" spc="0">
            <a:ln w="17780" cmpd="sng">
              <a:solidFill>
                <a:schemeClr val="tx1"/>
              </a:solidFill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>
    <xdr:from>
      <xdr:col>3</xdr:col>
      <xdr:colOff>0</xdr:colOff>
      <xdr:row>48</xdr:row>
      <xdr:rowOff>1</xdr:rowOff>
    </xdr:from>
    <xdr:to>
      <xdr:col>17</xdr:col>
      <xdr:colOff>0</xdr:colOff>
      <xdr:row>51</xdr:row>
      <xdr:rowOff>2</xdr:rowOff>
    </xdr:to>
    <xdr:grpSp>
      <xdr:nvGrpSpPr>
        <xdr:cNvPr id="104" name="Group 103"/>
        <xdr:cNvGrpSpPr/>
      </xdr:nvGrpSpPr>
      <xdr:grpSpPr>
        <a:xfrm>
          <a:off x="333375" y="6238876"/>
          <a:ext cx="1690688" cy="381001"/>
          <a:chOff x="342900" y="5715001"/>
          <a:chExt cx="1638300" cy="381001"/>
        </a:xfrm>
      </xdr:grpSpPr>
      <xdr:grpSp>
        <xdr:nvGrpSpPr>
          <xdr:cNvPr id="94" name="Group 170"/>
          <xdr:cNvGrpSpPr/>
        </xdr:nvGrpSpPr>
        <xdr:grpSpPr>
          <a:xfrm>
            <a:off x="342900" y="5715001"/>
            <a:ext cx="631234" cy="381000"/>
            <a:chOff x="190500" y="5595938"/>
            <a:chExt cx="612630" cy="381000"/>
          </a:xfrm>
        </xdr:grpSpPr>
        <xdr:cxnSp macro="">
          <xdr:nvCxnSpPr>
            <xdr:cNvPr id="99" name="Straight Connector 98"/>
            <xdr:cNvCxnSpPr/>
          </xdr:nvCxnSpPr>
          <xdr:spPr>
            <a:xfrm rot="5400000" flipH="1" flipV="1">
              <a:off x="115817" y="5695878"/>
              <a:ext cx="181841" cy="867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0" name="Straight Connector 99"/>
            <xdr:cNvCxnSpPr/>
          </xdr:nvCxnSpPr>
          <xdr:spPr>
            <a:xfrm>
              <a:off x="190500" y="5595938"/>
              <a:ext cx="404812" cy="1588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01" name="Straight Connector 100"/>
            <xdr:cNvCxnSpPr/>
          </xdr:nvCxnSpPr>
          <xdr:spPr>
            <a:xfrm rot="16200000" flipH="1">
              <a:off x="509442" y="5683250"/>
              <a:ext cx="381000" cy="206376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98" name="Straight Connector 97"/>
          <xdr:cNvCxnSpPr/>
        </xdr:nvCxnSpPr>
        <xdr:spPr>
          <a:xfrm flipV="1">
            <a:off x="972648" y="6094446"/>
            <a:ext cx="1008552" cy="1556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43656</xdr:colOff>
      <xdr:row>48</xdr:row>
      <xdr:rowOff>7144</xdr:rowOff>
    </xdr:from>
    <xdr:to>
      <xdr:col>8</xdr:col>
      <xdr:colOff>45244</xdr:colOff>
      <xdr:row>50</xdr:row>
      <xdr:rowOff>108744</xdr:rowOff>
    </xdr:to>
    <xdr:cxnSp macro="">
      <xdr:nvCxnSpPr>
        <xdr:cNvPr id="106" name="Straight Connector 105"/>
        <xdr:cNvCxnSpPr/>
      </xdr:nvCxnSpPr>
      <xdr:spPr>
        <a:xfrm rot="5400000" flipH="1" flipV="1">
          <a:off x="800100" y="5899150"/>
          <a:ext cx="355600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</xdr:row>
      <xdr:rowOff>6804</xdr:rowOff>
    </xdr:from>
    <xdr:to>
      <xdr:col>17</xdr:col>
      <xdr:colOff>6803</xdr:colOff>
      <xdr:row>56</xdr:row>
      <xdr:rowOff>8392</xdr:rowOff>
    </xdr:to>
    <xdr:cxnSp macro="">
      <xdr:nvCxnSpPr>
        <xdr:cNvPr id="79" name="Straight Connector 78"/>
        <xdr:cNvCxnSpPr/>
      </xdr:nvCxnSpPr>
      <xdr:spPr>
        <a:xfrm>
          <a:off x="346982" y="6619875"/>
          <a:ext cx="1666875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102054</xdr:colOff>
      <xdr:row>47</xdr:row>
      <xdr:rowOff>115659</xdr:rowOff>
    </xdr:from>
    <xdr:to>
      <xdr:col>44</xdr:col>
      <xdr:colOff>34018</xdr:colOff>
      <xdr:row>50</xdr:row>
      <xdr:rowOff>40821</xdr:rowOff>
    </xdr:to>
    <xdr:grpSp>
      <xdr:nvGrpSpPr>
        <xdr:cNvPr id="81" name="Group 80"/>
        <xdr:cNvGrpSpPr/>
      </xdr:nvGrpSpPr>
      <xdr:grpSpPr>
        <a:xfrm>
          <a:off x="5126492" y="6227534"/>
          <a:ext cx="43089" cy="306162"/>
          <a:chOff x="5898755" y="4069232"/>
          <a:chExt cx="68229" cy="407770"/>
        </a:xfrm>
      </xdr:grpSpPr>
      <xdr:cxnSp macro="">
        <xdr:nvCxnSpPr>
          <xdr:cNvPr id="83" name="Straight Connector 82"/>
          <xdr:cNvCxnSpPr/>
        </xdr:nvCxnSpPr>
        <xdr:spPr>
          <a:xfrm rot="5400000">
            <a:off x="5696060" y="4272720"/>
            <a:ext cx="406977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/>
          <xdr:cNvCxnSpPr/>
        </xdr:nvCxnSpPr>
        <xdr:spPr>
          <a:xfrm>
            <a:off x="5899548" y="4069232"/>
            <a:ext cx="60614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Connector 86"/>
          <xdr:cNvCxnSpPr/>
        </xdr:nvCxnSpPr>
        <xdr:spPr>
          <a:xfrm>
            <a:off x="5903123" y="4471658"/>
            <a:ext cx="63861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13607</xdr:colOff>
      <xdr:row>47</xdr:row>
      <xdr:rowOff>108858</xdr:rowOff>
    </xdr:from>
    <xdr:to>
      <xdr:col>47</xdr:col>
      <xdr:colOff>88446</xdr:colOff>
      <xdr:row>50</xdr:row>
      <xdr:rowOff>40821</xdr:rowOff>
    </xdr:to>
    <xdr:grpSp>
      <xdr:nvGrpSpPr>
        <xdr:cNvPr id="93" name="Group 92"/>
        <xdr:cNvGrpSpPr/>
      </xdr:nvGrpSpPr>
      <xdr:grpSpPr>
        <a:xfrm>
          <a:off x="5514295" y="6220733"/>
          <a:ext cx="74839" cy="312963"/>
          <a:chOff x="7036594" y="4845844"/>
          <a:chExt cx="68229" cy="407770"/>
        </a:xfrm>
      </xdr:grpSpPr>
      <xdr:cxnSp macro="">
        <xdr:nvCxnSpPr>
          <xdr:cNvPr id="95" name="Straight Connector 94"/>
          <xdr:cNvCxnSpPr/>
        </xdr:nvCxnSpPr>
        <xdr:spPr>
          <a:xfrm rot="5400000">
            <a:off x="6833899" y="5049332"/>
            <a:ext cx="406977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" name="Straight Connector 95"/>
          <xdr:cNvCxnSpPr/>
        </xdr:nvCxnSpPr>
        <xdr:spPr>
          <a:xfrm>
            <a:off x="6983810" y="4845844"/>
            <a:ext cx="60614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7" name="Straight Connector 96"/>
          <xdr:cNvCxnSpPr/>
        </xdr:nvCxnSpPr>
        <xdr:spPr>
          <a:xfrm>
            <a:off x="6975479" y="5248270"/>
            <a:ext cx="63861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43</xdr:col>
      <xdr:colOff>102054</xdr:colOff>
      <xdr:row>54</xdr:row>
      <xdr:rowOff>115659</xdr:rowOff>
    </xdr:from>
    <xdr:to>
      <xdr:col>44</xdr:col>
      <xdr:colOff>34018</xdr:colOff>
      <xdr:row>57</xdr:row>
      <xdr:rowOff>40821</xdr:rowOff>
    </xdr:to>
    <xdr:grpSp>
      <xdr:nvGrpSpPr>
        <xdr:cNvPr id="102" name="Group 101"/>
        <xdr:cNvGrpSpPr/>
      </xdr:nvGrpSpPr>
      <xdr:grpSpPr>
        <a:xfrm>
          <a:off x="5126492" y="7116534"/>
          <a:ext cx="43089" cy="306162"/>
          <a:chOff x="5898755" y="4069232"/>
          <a:chExt cx="68229" cy="407770"/>
        </a:xfrm>
      </xdr:grpSpPr>
      <xdr:cxnSp macro="">
        <xdr:nvCxnSpPr>
          <xdr:cNvPr id="103" name="Straight Connector 102"/>
          <xdr:cNvCxnSpPr/>
        </xdr:nvCxnSpPr>
        <xdr:spPr>
          <a:xfrm rot="5400000">
            <a:off x="5696060" y="4272720"/>
            <a:ext cx="406977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/>
          <xdr:cNvCxnSpPr/>
        </xdr:nvCxnSpPr>
        <xdr:spPr>
          <a:xfrm>
            <a:off x="5899548" y="4069232"/>
            <a:ext cx="60614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Straight Connector 106"/>
          <xdr:cNvCxnSpPr/>
        </xdr:nvCxnSpPr>
        <xdr:spPr>
          <a:xfrm>
            <a:off x="5903123" y="4471658"/>
            <a:ext cx="63861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13607</xdr:colOff>
      <xdr:row>54</xdr:row>
      <xdr:rowOff>108858</xdr:rowOff>
    </xdr:from>
    <xdr:to>
      <xdr:col>47</xdr:col>
      <xdr:colOff>88446</xdr:colOff>
      <xdr:row>57</xdr:row>
      <xdr:rowOff>40821</xdr:rowOff>
    </xdr:to>
    <xdr:grpSp>
      <xdr:nvGrpSpPr>
        <xdr:cNvPr id="108" name="Group 107"/>
        <xdr:cNvGrpSpPr/>
      </xdr:nvGrpSpPr>
      <xdr:grpSpPr>
        <a:xfrm>
          <a:off x="5514295" y="7109733"/>
          <a:ext cx="74839" cy="312963"/>
          <a:chOff x="7036594" y="4845844"/>
          <a:chExt cx="68229" cy="407770"/>
        </a:xfrm>
      </xdr:grpSpPr>
      <xdr:cxnSp macro="">
        <xdr:nvCxnSpPr>
          <xdr:cNvPr id="109" name="Straight Connector 108"/>
          <xdr:cNvCxnSpPr/>
        </xdr:nvCxnSpPr>
        <xdr:spPr>
          <a:xfrm rot="5400000">
            <a:off x="6833899" y="5049332"/>
            <a:ext cx="406977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/>
          <xdr:cNvCxnSpPr/>
        </xdr:nvCxnSpPr>
        <xdr:spPr>
          <a:xfrm>
            <a:off x="6983810" y="4845844"/>
            <a:ext cx="60614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Straight Connector 110"/>
          <xdr:cNvCxnSpPr/>
        </xdr:nvCxnSpPr>
        <xdr:spPr>
          <a:xfrm>
            <a:off x="6975479" y="5248270"/>
            <a:ext cx="63861" cy="158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0</xdr:colOff>
      <xdr:row>65</xdr:row>
      <xdr:rowOff>1</xdr:rowOff>
    </xdr:from>
    <xdr:to>
      <xdr:col>17</xdr:col>
      <xdr:colOff>0</xdr:colOff>
      <xdr:row>68</xdr:row>
      <xdr:rowOff>2</xdr:rowOff>
    </xdr:to>
    <xdr:grpSp>
      <xdr:nvGrpSpPr>
        <xdr:cNvPr id="160" name="Group 159"/>
        <xdr:cNvGrpSpPr/>
      </xdr:nvGrpSpPr>
      <xdr:grpSpPr>
        <a:xfrm>
          <a:off x="333375" y="8588376"/>
          <a:ext cx="1690688" cy="381001"/>
          <a:chOff x="342900" y="5715001"/>
          <a:chExt cx="1638300" cy="381001"/>
        </a:xfrm>
      </xdr:grpSpPr>
      <xdr:grpSp>
        <xdr:nvGrpSpPr>
          <xdr:cNvPr id="161" name="Group 170"/>
          <xdr:cNvGrpSpPr/>
        </xdr:nvGrpSpPr>
        <xdr:grpSpPr>
          <a:xfrm>
            <a:off x="342828" y="5715001"/>
            <a:ext cx="631002" cy="381000"/>
            <a:chOff x="190500" y="5595938"/>
            <a:chExt cx="612630" cy="381000"/>
          </a:xfrm>
        </xdr:grpSpPr>
        <xdr:cxnSp macro="">
          <xdr:nvCxnSpPr>
            <xdr:cNvPr id="163" name="Straight Connector 162"/>
            <xdr:cNvCxnSpPr/>
          </xdr:nvCxnSpPr>
          <xdr:spPr>
            <a:xfrm rot="5400000" flipH="1" flipV="1">
              <a:off x="115817" y="5695878"/>
              <a:ext cx="181841" cy="867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4" name="Straight Connector 163"/>
            <xdr:cNvCxnSpPr/>
          </xdr:nvCxnSpPr>
          <xdr:spPr>
            <a:xfrm>
              <a:off x="190500" y="5595938"/>
              <a:ext cx="404812" cy="1588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5" name="Straight Connector 164"/>
            <xdr:cNvCxnSpPr/>
          </xdr:nvCxnSpPr>
          <xdr:spPr>
            <a:xfrm rot="16200000" flipH="1">
              <a:off x="509442" y="5683250"/>
              <a:ext cx="381000" cy="206376"/>
            </a:xfrm>
            <a:prstGeom prst="line">
              <a:avLst/>
            </a:prstGeom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62" name="Straight Connector 161"/>
          <xdr:cNvCxnSpPr/>
        </xdr:nvCxnSpPr>
        <xdr:spPr>
          <a:xfrm flipV="1">
            <a:off x="972648" y="6094446"/>
            <a:ext cx="1008552" cy="1556"/>
          </a:xfrm>
          <a:prstGeom prst="line">
            <a:avLst/>
          </a:prstGeom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43656</xdr:colOff>
      <xdr:row>65</xdr:row>
      <xdr:rowOff>7144</xdr:rowOff>
    </xdr:from>
    <xdr:to>
      <xdr:col>8</xdr:col>
      <xdr:colOff>45244</xdr:colOff>
      <xdr:row>67</xdr:row>
      <xdr:rowOff>108744</xdr:rowOff>
    </xdr:to>
    <xdr:cxnSp macro="">
      <xdr:nvCxnSpPr>
        <xdr:cNvPr id="166" name="Straight Connector 165"/>
        <xdr:cNvCxnSpPr/>
      </xdr:nvCxnSpPr>
      <xdr:spPr>
        <a:xfrm rot="5400000" flipH="1" flipV="1">
          <a:off x="803275" y="6423025"/>
          <a:ext cx="355600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73</xdr:row>
      <xdr:rowOff>6804</xdr:rowOff>
    </xdr:from>
    <xdr:to>
      <xdr:col>17</xdr:col>
      <xdr:colOff>6803</xdr:colOff>
      <xdr:row>73</xdr:row>
      <xdr:rowOff>8392</xdr:rowOff>
    </xdr:to>
    <xdr:cxnSp macro="">
      <xdr:nvCxnSpPr>
        <xdr:cNvPr id="167" name="Straight Connector 166"/>
        <xdr:cNvCxnSpPr/>
      </xdr:nvCxnSpPr>
      <xdr:spPr>
        <a:xfrm>
          <a:off x="333375" y="7261679"/>
          <a:ext cx="1697491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94456</xdr:colOff>
      <xdr:row>34</xdr:row>
      <xdr:rowOff>57944</xdr:rowOff>
    </xdr:from>
    <xdr:to>
      <xdr:col>15</xdr:col>
      <xdr:colOff>96044</xdr:colOff>
      <xdr:row>35</xdr:row>
      <xdr:rowOff>38894</xdr:rowOff>
    </xdr:to>
    <xdr:cxnSp macro="">
      <xdr:nvCxnSpPr>
        <xdr:cNvPr id="185" name="Straight Connector 184"/>
        <xdr:cNvCxnSpPr/>
      </xdr:nvCxnSpPr>
      <xdr:spPr>
        <a:xfrm rot="5400000">
          <a:off x="1882775" y="4568825"/>
          <a:ext cx="107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11906</xdr:colOff>
      <xdr:row>34</xdr:row>
      <xdr:rowOff>64294</xdr:rowOff>
    </xdr:from>
    <xdr:to>
      <xdr:col>42</xdr:col>
      <xdr:colOff>13494</xdr:colOff>
      <xdr:row>35</xdr:row>
      <xdr:rowOff>45244</xdr:rowOff>
    </xdr:to>
    <xdr:cxnSp macro="">
      <xdr:nvCxnSpPr>
        <xdr:cNvPr id="186" name="Straight Connector 185"/>
        <xdr:cNvCxnSpPr/>
      </xdr:nvCxnSpPr>
      <xdr:spPr>
        <a:xfrm rot="5400000">
          <a:off x="4962525" y="4575175"/>
          <a:ext cx="107950" cy="1588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19050</xdr:rowOff>
    </xdr:from>
    <xdr:to>
      <xdr:col>28</xdr:col>
      <xdr:colOff>38099</xdr:colOff>
      <xdr:row>37</xdr:row>
      <xdr:rowOff>19050</xdr:rowOff>
    </xdr:to>
    <xdr:pic>
      <xdr:nvPicPr>
        <xdr:cNvPr id="2" name="Picture 1" descr="steel detai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" y="19050"/>
          <a:ext cx="6429375" cy="7048500"/>
        </a:xfrm>
        <a:prstGeom prst="rect">
          <a:avLst/>
        </a:prstGeom>
      </xdr:spPr>
    </xdr:pic>
    <xdr:clientData/>
  </xdr:twoCellAnchor>
  <xdr:twoCellAnchor editAs="oneCell">
    <xdr:from>
      <xdr:col>20</xdr:col>
      <xdr:colOff>28575</xdr:colOff>
      <xdr:row>37</xdr:row>
      <xdr:rowOff>57149</xdr:rowOff>
    </xdr:from>
    <xdr:to>
      <xdr:col>32</xdr:col>
      <xdr:colOff>149993</xdr:colOff>
      <xdr:row>53</xdr:row>
      <xdr:rowOff>161924</xdr:rowOff>
    </xdr:to>
    <xdr:pic>
      <xdr:nvPicPr>
        <xdr:cNvPr id="3" name="Picture 2" descr="steel detail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00575" y="7105649"/>
          <a:ext cx="2864618" cy="315277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1</xdr:colOff>
      <xdr:row>37</xdr:row>
      <xdr:rowOff>9524</xdr:rowOff>
    </xdr:from>
    <xdr:to>
      <xdr:col>19</xdr:col>
      <xdr:colOff>209551</xdr:colOff>
      <xdr:row>48</xdr:row>
      <xdr:rowOff>123825</xdr:rowOff>
    </xdr:to>
    <xdr:pic>
      <xdr:nvPicPr>
        <xdr:cNvPr id="4" name="Picture 3" descr="steel detail2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7058024"/>
          <a:ext cx="4552950" cy="2209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F0"/>
  </sheetPr>
  <dimension ref="A1:BI78"/>
  <sheetViews>
    <sheetView tabSelected="1" zoomScale="120" zoomScaleNormal="120" workbookViewId="0">
      <selection activeCell="S69" sqref="S69:BI76"/>
    </sheetView>
  </sheetViews>
  <sheetFormatPr defaultColWidth="1.7109375" defaultRowHeight="9.75" customHeight="1"/>
  <cols>
    <col min="5" max="5" width="1.85546875" customWidth="1"/>
    <col min="8" max="9" width="2.140625" bestFit="1" customWidth="1"/>
    <col min="14" max="14" width="2" bestFit="1" customWidth="1"/>
    <col min="15" max="15" width="2.140625" bestFit="1" customWidth="1"/>
    <col min="23" max="23" width="1.85546875" customWidth="1"/>
    <col min="25" max="25" width="2.140625" bestFit="1" customWidth="1"/>
    <col min="27" max="27" width="2.140625" customWidth="1"/>
    <col min="43" max="43" width="2.140625" bestFit="1" customWidth="1"/>
    <col min="45" max="45" width="2.140625" customWidth="1"/>
    <col min="48" max="48" width="2.140625" bestFit="1" customWidth="1"/>
    <col min="50" max="50" width="2.28515625" customWidth="1"/>
    <col min="58" max="58" width="2.5703125" customWidth="1"/>
  </cols>
  <sheetData>
    <row r="1" spans="1:61" ht="9.75" customHeight="1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</row>
    <row r="2" spans="1:61" ht="9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</row>
    <row r="3" spans="1:61" ht="9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</row>
    <row r="4" spans="1:61" ht="9.75" customHeight="1">
      <c r="A4" s="21"/>
      <c r="B4" s="21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29" t="s">
        <v>2</v>
      </c>
      <c r="AO4" s="129">
        <f>AO23</f>
        <v>230</v>
      </c>
      <c r="AP4" s="12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E4" s="21"/>
      <c r="BF4" s="21"/>
      <c r="BG4" s="21"/>
      <c r="BH4" s="21"/>
      <c r="BI4" s="21"/>
    </row>
    <row r="5" spans="1:61" ht="9.75" customHeight="1">
      <c r="A5" s="21"/>
      <c r="B5" s="2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30"/>
      <c r="AO5" s="130"/>
      <c r="AP5" s="130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3"/>
      <c r="BE5" s="21"/>
      <c r="BF5" s="21"/>
      <c r="BG5" s="21"/>
      <c r="BH5" s="21"/>
      <c r="BI5" s="21"/>
    </row>
    <row r="6" spans="1:61" ht="9.75" customHeight="1">
      <c r="A6" s="21"/>
      <c r="B6" s="21"/>
      <c r="C6" s="11"/>
      <c r="D6" s="12"/>
      <c r="E6" s="1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31"/>
      <c r="AO6" s="131"/>
      <c r="AP6" s="131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2"/>
      <c r="BC6" s="12"/>
      <c r="BD6" s="13"/>
      <c r="BE6" s="21"/>
      <c r="BF6" s="21"/>
      <c r="BG6" s="21"/>
      <c r="BH6" s="21"/>
      <c r="BI6" s="21"/>
    </row>
    <row r="7" spans="1:61" ht="9.75" customHeight="1">
      <c r="A7" s="21"/>
      <c r="B7" s="21"/>
      <c r="C7" s="15"/>
      <c r="D7" s="16"/>
      <c r="E7" s="17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3"/>
      <c r="BB7" s="15"/>
      <c r="BC7" s="16"/>
      <c r="BD7" s="17"/>
      <c r="BE7" s="21"/>
      <c r="BF7" s="21"/>
      <c r="BG7" s="21"/>
      <c r="BH7" s="21"/>
      <c r="BI7" s="21"/>
    </row>
    <row r="8" spans="1:61" ht="9.75" customHeight="1">
      <c r="A8" s="21"/>
      <c r="B8" s="21"/>
      <c r="C8" s="15"/>
      <c r="D8" s="16"/>
      <c r="E8" s="17"/>
      <c r="F8" s="4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5"/>
      <c r="BB8" s="15"/>
      <c r="BC8" s="16"/>
      <c r="BD8" s="17"/>
      <c r="BE8" s="21"/>
      <c r="BF8" s="21"/>
      <c r="BG8" s="21"/>
      <c r="BH8" s="21"/>
      <c r="BI8" s="21"/>
    </row>
    <row r="9" spans="1:61" ht="9.75" customHeight="1">
      <c r="A9" s="21"/>
      <c r="B9" s="21"/>
      <c r="C9" s="15"/>
      <c r="D9" s="16"/>
      <c r="E9" s="17"/>
      <c r="F9" s="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5"/>
      <c r="BB9" s="15"/>
      <c r="BC9" s="16"/>
      <c r="BD9" s="17"/>
      <c r="BE9" s="21"/>
      <c r="BF9" s="21"/>
      <c r="BG9" s="21"/>
      <c r="BH9" s="21"/>
      <c r="BI9" s="21"/>
    </row>
    <row r="10" spans="1:61" ht="9.75" customHeight="1">
      <c r="A10" s="21"/>
      <c r="B10" s="21"/>
      <c r="C10" s="15"/>
      <c r="D10" s="16"/>
      <c r="E10" s="17"/>
      <c r="F10" s="4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5"/>
      <c r="BB10" s="15"/>
      <c r="BC10" s="16"/>
      <c r="BD10" s="17"/>
      <c r="BE10" s="21"/>
      <c r="BF10" s="21"/>
      <c r="BG10" s="21"/>
      <c r="BH10" s="21"/>
      <c r="BI10" s="21"/>
    </row>
    <row r="11" spans="1:61" ht="9.75" customHeight="1">
      <c r="A11" s="21"/>
      <c r="B11" s="21"/>
      <c r="C11" s="15"/>
      <c r="D11" s="16"/>
      <c r="E11" s="17"/>
      <c r="F11" s="4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5"/>
      <c r="BB11" s="15"/>
      <c r="BC11" s="16"/>
      <c r="BD11" s="17"/>
      <c r="BE11" s="21"/>
      <c r="BF11" s="21"/>
      <c r="BG11" s="21"/>
      <c r="BH11" s="21"/>
      <c r="BI11" s="21"/>
    </row>
    <row r="12" spans="1:61" ht="9.75" customHeight="1">
      <c r="A12" s="21"/>
      <c r="B12" s="21"/>
      <c r="C12" s="15"/>
      <c r="D12" s="16"/>
      <c r="E12" s="17"/>
      <c r="F12" s="4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5"/>
      <c r="BB12" s="15"/>
      <c r="BC12" s="16"/>
      <c r="BD12" s="17"/>
      <c r="BE12" s="21"/>
      <c r="BF12" s="21"/>
      <c r="BG12" s="21"/>
      <c r="BH12" s="21"/>
      <c r="BI12" s="21"/>
    </row>
    <row r="13" spans="1:61" ht="9.75" customHeight="1">
      <c r="A13" s="21"/>
      <c r="B13" s="21"/>
      <c r="C13" s="15"/>
      <c r="D13" s="16"/>
      <c r="E13" s="17"/>
      <c r="F13" s="4"/>
      <c r="G13" s="20"/>
      <c r="H13" s="102">
        <v>6</v>
      </c>
      <c r="I13" s="60" t="s">
        <v>0</v>
      </c>
      <c r="J13" s="60"/>
      <c r="K13" s="60"/>
      <c r="L13" s="103">
        <v>180</v>
      </c>
      <c r="M13" s="103"/>
      <c r="N13" s="103"/>
      <c r="O13" s="104" t="s">
        <v>1</v>
      </c>
      <c r="P13" s="104"/>
      <c r="Q13" s="104"/>
      <c r="R13" s="104"/>
      <c r="S13" s="104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5"/>
      <c r="BB13" s="15"/>
      <c r="BC13" s="16"/>
      <c r="BD13" s="17"/>
      <c r="BE13" s="21"/>
      <c r="BF13" s="21"/>
      <c r="BG13" s="21"/>
      <c r="BH13" s="21"/>
      <c r="BI13" s="21"/>
    </row>
    <row r="14" spans="1:61" ht="9.75" customHeight="1">
      <c r="A14" s="21"/>
      <c r="B14" s="21"/>
      <c r="C14" s="15"/>
      <c r="D14" s="16"/>
      <c r="E14" s="17"/>
      <c r="F14" s="4"/>
      <c r="G14" s="20"/>
      <c r="H14" s="102"/>
      <c r="I14" s="60"/>
      <c r="J14" s="60"/>
      <c r="K14" s="60"/>
      <c r="L14" s="103"/>
      <c r="M14" s="103"/>
      <c r="N14" s="103"/>
      <c r="O14" s="104"/>
      <c r="P14" s="104"/>
      <c r="Q14" s="104"/>
      <c r="R14" s="104"/>
      <c r="S14" s="104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5"/>
      <c r="BB14" s="15"/>
      <c r="BC14" s="16"/>
      <c r="BD14" s="17"/>
      <c r="BE14" s="21"/>
      <c r="BF14" s="21"/>
      <c r="BG14" s="21"/>
      <c r="BH14" s="21"/>
      <c r="BI14" s="21"/>
    </row>
    <row r="15" spans="1:61" ht="9.75" customHeight="1">
      <c r="A15" s="21"/>
      <c r="B15" s="21"/>
      <c r="C15" s="15"/>
      <c r="D15" s="16"/>
      <c r="E15" s="17"/>
      <c r="F15" s="4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5"/>
      <c r="BB15" s="15"/>
      <c r="BC15" s="16"/>
      <c r="BD15" s="17"/>
      <c r="BE15" s="21"/>
      <c r="BF15" s="21"/>
      <c r="BG15" s="21"/>
      <c r="BH15" s="21"/>
      <c r="BI15" s="21"/>
    </row>
    <row r="16" spans="1:61" ht="9.75" customHeight="1">
      <c r="A16" s="21"/>
      <c r="B16" s="21"/>
      <c r="C16" s="15"/>
      <c r="D16" s="16"/>
      <c r="E16" s="17"/>
      <c r="F16" s="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5"/>
      <c r="BB16" s="15"/>
      <c r="BC16" s="16"/>
      <c r="BD16" s="17"/>
      <c r="BE16" s="21"/>
      <c r="BF16" s="21"/>
      <c r="BG16" s="21"/>
      <c r="BH16" s="21"/>
      <c r="BI16" s="21"/>
    </row>
    <row r="17" spans="1:61" ht="9.75" customHeight="1">
      <c r="A17" s="21"/>
      <c r="B17" s="21"/>
      <c r="C17" s="15"/>
      <c r="D17" s="16"/>
      <c r="E17" s="17"/>
      <c r="F17" s="4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5"/>
      <c r="BB17" s="15"/>
      <c r="BC17" s="16"/>
      <c r="BD17" s="17"/>
      <c r="BE17" s="21"/>
      <c r="BF17" s="21"/>
      <c r="BG17" s="21"/>
      <c r="BH17" s="21"/>
      <c r="BI17" s="21"/>
    </row>
    <row r="18" spans="1:61" ht="9.75" customHeight="1">
      <c r="A18" s="21"/>
      <c r="B18" s="21"/>
      <c r="C18" s="105">
        <v>300</v>
      </c>
      <c r="D18" s="106"/>
      <c r="E18" s="107"/>
      <c r="F18" s="4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5"/>
      <c r="BB18" s="108">
        <f>C18</f>
        <v>300</v>
      </c>
      <c r="BC18" s="109"/>
      <c r="BD18" s="110"/>
      <c r="BE18" s="21"/>
      <c r="BF18" s="21"/>
      <c r="BG18" s="21"/>
      <c r="BH18" s="21"/>
      <c r="BI18" s="21"/>
    </row>
    <row r="19" spans="1:61" ht="9.75" customHeight="1">
      <c r="A19" s="21"/>
      <c r="B19" s="21"/>
      <c r="C19" s="105"/>
      <c r="D19" s="106"/>
      <c r="E19" s="107"/>
      <c r="F19" s="4"/>
      <c r="G19" s="20"/>
      <c r="H19" s="103">
        <v>8</v>
      </c>
      <c r="I19" s="60" t="s">
        <v>0</v>
      </c>
      <c r="J19" s="60"/>
      <c r="K19" s="60"/>
      <c r="L19" s="103">
        <v>170</v>
      </c>
      <c r="M19" s="103"/>
      <c r="N19" s="103"/>
      <c r="O19" s="60" t="s">
        <v>1</v>
      </c>
      <c r="P19" s="60"/>
      <c r="Q19" s="60"/>
      <c r="R19" s="60"/>
      <c r="S19" s="6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5"/>
      <c r="BB19" s="108"/>
      <c r="BC19" s="109"/>
      <c r="BD19" s="110"/>
      <c r="BE19" s="21"/>
      <c r="BF19" s="21"/>
      <c r="BG19" s="21"/>
      <c r="BH19" s="21"/>
      <c r="BI19" s="21"/>
    </row>
    <row r="20" spans="1:61" ht="9.75" customHeight="1">
      <c r="A20" s="21"/>
      <c r="B20" s="21"/>
      <c r="C20" s="108" t="s">
        <v>2</v>
      </c>
      <c r="D20" s="109"/>
      <c r="E20" s="110"/>
      <c r="F20" s="4"/>
      <c r="G20" s="20"/>
      <c r="H20" s="103"/>
      <c r="I20" s="60"/>
      <c r="J20" s="60"/>
      <c r="K20" s="60"/>
      <c r="L20" s="103"/>
      <c r="M20" s="103"/>
      <c r="N20" s="103"/>
      <c r="O20" s="60"/>
      <c r="P20" s="60"/>
      <c r="Q20" s="60"/>
      <c r="R20" s="60"/>
      <c r="S20" s="6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5"/>
      <c r="BB20" s="108" t="s">
        <v>2</v>
      </c>
      <c r="BC20" s="109"/>
      <c r="BD20" s="110"/>
      <c r="BE20" s="21"/>
      <c r="BF20" s="21"/>
      <c r="BG20" s="21"/>
      <c r="BH20" s="21"/>
      <c r="BI20" s="21"/>
    </row>
    <row r="21" spans="1:61" ht="9.75" customHeight="1">
      <c r="A21" s="21"/>
      <c r="B21" s="21"/>
      <c r="C21" s="15"/>
      <c r="D21" s="16"/>
      <c r="E21" s="17"/>
      <c r="F21" s="4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5"/>
      <c r="BB21" s="15"/>
      <c r="BC21" s="16"/>
      <c r="BD21" s="17"/>
      <c r="BE21" s="21"/>
      <c r="BF21" s="21"/>
      <c r="BG21" s="21"/>
      <c r="BH21" s="21"/>
      <c r="BI21" s="21"/>
    </row>
    <row r="22" spans="1:61" ht="9.75" customHeight="1">
      <c r="A22" s="21"/>
      <c r="B22" s="21"/>
      <c r="C22" s="15"/>
      <c r="D22" s="16"/>
      <c r="E22" s="1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7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15"/>
      <c r="BC22" s="16"/>
      <c r="BD22" s="17"/>
      <c r="BE22" s="21"/>
      <c r="BF22" s="21"/>
      <c r="BG22" s="21"/>
      <c r="BH22" s="21"/>
      <c r="BI22" s="21"/>
    </row>
    <row r="23" spans="1:61" ht="9.75" customHeight="1">
      <c r="A23" s="21"/>
      <c r="B23" s="21"/>
      <c r="C23" s="11"/>
      <c r="D23" s="12"/>
      <c r="E23" s="12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29" t="s">
        <v>2</v>
      </c>
      <c r="AO23" s="126">
        <v>230</v>
      </c>
      <c r="AP23" s="126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12"/>
      <c r="BC23" s="12"/>
      <c r="BD23" s="13"/>
      <c r="BE23" s="21"/>
      <c r="BF23" s="21"/>
      <c r="BG23" s="21"/>
      <c r="BH23" s="21"/>
      <c r="BI23" s="21"/>
    </row>
    <row r="24" spans="1:61" ht="9.75" customHeight="1">
      <c r="A24" s="21"/>
      <c r="B24" s="2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30"/>
      <c r="AO24" s="127"/>
      <c r="AP24" s="127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3"/>
      <c r="BE24" s="21"/>
      <c r="BF24" s="21"/>
      <c r="BG24" s="21"/>
      <c r="BH24" s="21"/>
      <c r="BI24" s="21"/>
    </row>
    <row r="25" spans="1:61" ht="9.75" customHeight="1">
      <c r="A25" s="21"/>
      <c r="B25" s="21"/>
      <c r="C25" s="1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31"/>
      <c r="AO25" s="128"/>
      <c r="AP25" s="128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9"/>
      <c r="BE25" s="21"/>
      <c r="BF25" s="21"/>
      <c r="BG25" s="21"/>
      <c r="BH25" s="21"/>
      <c r="BI25" s="21"/>
    </row>
    <row r="26" spans="1:61" ht="9.75" customHeight="1">
      <c r="A26" s="21"/>
      <c r="B26" s="21"/>
      <c r="C26" s="111" t="s">
        <v>38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21"/>
      <c r="BF26" s="21"/>
      <c r="BG26" s="21"/>
      <c r="BH26" s="21"/>
      <c r="BI26" s="21"/>
    </row>
    <row r="27" spans="1:61" ht="9.75" customHeight="1">
      <c r="A27" s="21"/>
      <c r="B27" s="2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21"/>
      <c r="BF27" s="21"/>
      <c r="BG27" s="21"/>
      <c r="BH27" s="21"/>
      <c r="BI27" s="21"/>
    </row>
    <row r="28" spans="1:61" ht="21" customHeight="1">
      <c r="A28" s="21"/>
      <c r="B28" s="21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21"/>
      <c r="BF28" s="21"/>
      <c r="BG28" s="21"/>
      <c r="BH28" s="21"/>
      <c r="BI28" s="21"/>
    </row>
    <row r="29" spans="1:61" ht="9.75" customHeight="1">
      <c r="A29" s="21"/>
      <c r="B29" s="21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121">
        <v>100</v>
      </c>
      <c r="BF29" s="122"/>
      <c r="BG29" s="122"/>
      <c r="BH29" s="21"/>
      <c r="BI29" s="21"/>
    </row>
    <row r="30" spans="1:61" ht="9.75" customHeight="1">
      <c r="A30" s="21"/>
      <c r="B30" s="21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121"/>
      <c r="BF30" s="122"/>
      <c r="BG30" s="122"/>
      <c r="BH30" s="21"/>
      <c r="BI30" s="21"/>
    </row>
    <row r="31" spans="1:61" ht="9.75" customHeight="1">
      <c r="A31" s="21"/>
      <c r="B31" s="21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84" t="s">
        <v>2</v>
      </c>
      <c r="BF31" s="88"/>
      <c r="BG31" s="88"/>
      <c r="BH31" s="21"/>
      <c r="BI31" s="21"/>
    </row>
    <row r="32" spans="1:61" ht="9.75" customHeight="1">
      <c r="A32" s="21"/>
      <c r="B32" s="21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21"/>
      <c r="BF32" s="21"/>
      <c r="BG32" s="21"/>
      <c r="BH32" s="21"/>
      <c r="BI32" s="21"/>
    </row>
    <row r="33" spans="1:61" ht="9.75" customHeight="1">
      <c r="A33" s="21"/>
      <c r="B33" s="21"/>
      <c r="C33" s="1"/>
      <c r="D33" s="2"/>
      <c r="E33" s="3"/>
      <c r="F33" s="114">
        <v>4000</v>
      </c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6"/>
      <c r="BB33" s="1"/>
      <c r="BC33" s="2"/>
      <c r="BD33" s="3"/>
      <c r="BE33" s="21"/>
      <c r="BF33" s="21"/>
      <c r="BG33" s="21"/>
      <c r="BH33" s="21"/>
      <c r="BI33" s="21"/>
    </row>
    <row r="34" spans="1:61" ht="9.75" customHeight="1">
      <c r="A34" s="21"/>
      <c r="B34" s="21"/>
      <c r="C34" s="4"/>
      <c r="D34" s="20"/>
      <c r="E34" s="5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9"/>
      <c r="BB34" s="4"/>
      <c r="BC34" s="20"/>
      <c r="BD34" s="5"/>
      <c r="BE34" s="21"/>
      <c r="BF34" s="21"/>
      <c r="BG34" s="21"/>
      <c r="BH34" s="21"/>
      <c r="BI34" s="21"/>
    </row>
    <row r="35" spans="1:61" ht="9.75" customHeight="1">
      <c r="A35" s="21"/>
      <c r="B35" s="21"/>
      <c r="C35" s="121">
        <v>230</v>
      </c>
      <c r="D35" s="103"/>
      <c r="E35" s="13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121">
        <v>100</v>
      </c>
      <c r="AS35" s="122"/>
      <c r="AT35" s="122"/>
      <c r="AU35" s="21"/>
      <c r="AV35" s="21"/>
      <c r="AW35" s="21"/>
      <c r="AX35" s="21"/>
      <c r="AY35" s="21"/>
      <c r="AZ35" s="21"/>
      <c r="BA35" s="21"/>
      <c r="BB35" s="84">
        <v>230</v>
      </c>
      <c r="BC35" s="60"/>
      <c r="BD35" s="62"/>
      <c r="BE35" s="21"/>
      <c r="BF35" s="21"/>
      <c r="BG35" s="21"/>
      <c r="BH35" s="21"/>
      <c r="BI35" s="21"/>
    </row>
    <row r="36" spans="1:61" ht="9.75" customHeight="1">
      <c r="A36" s="21"/>
      <c r="B36" s="21"/>
      <c r="C36" s="121"/>
      <c r="D36" s="103"/>
      <c r="E36" s="132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121"/>
      <c r="AS36" s="122"/>
      <c r="AT36" s="122"/>
      <c r="AU36" s="21"/>
      <c r="AV36" s="21"/>
      <c r="AW36" s="21"/>
      <c r="AX36" s="21"/>
      <c r="AY36" s="21"/>
      <c r="AZ36" s="21"/>
      <c r="BA36" s="21"/>
      <c r="BB36" s="84"/>
      <c r="BC36" s="60"/>
      <c r="BD36" s="62"/>
      <c r="BE36" s="21"/>
      <c r="BF36" s="21"/>
      <c r="BG36" s="21"/>
      <c r="BH36" s="21"/>
      <c r="BI36" s="21"/>
    </row>
    <row r="37" spans="1:61" ht="9.75" customHeight="1">
      <c r="A37" s="21"/>
      <c r="B37" s="21"/>
      <c r="C37" s="84" t="s">
        <v>2</v>
      </c>
      <c r="D37" s="60"/>
      <c r="E37" s="62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84" t="s">
        <v>2</v>
      </c>
      <c r="AS37" s="88"/>
      <c r="AT37" s="88"/>
      <c r="AU37" s="21"/>
      <c r="AV37" s="21"/>
      <c r="AW37" s="21"/>
      <c r="AX37" s="21"/>
      <c r="AY37" s="21"/>
      <c r="AZ37" s="21"/>
      <c r="BA37" s="21"/>
      <c r="BB37" s="84" t="s">
        <v>2</v>
      </c>
      <c r="BC37" s="60"/>
      <c r="BD37" s="62"/>
      <c r="BE37" s="21"/>
      <c r="BF37" s="21"/>
      <c r="BG37" s="21"/>
      <c r="BH37" s="21"/>
      <c r="BI37" s="21"/>
    </row>
    <row r="38" spans="1:61" ht="9.75" customHeight="1">
      <c r="A38" s="21"/>
      <c r="B38" s="21"/>
      <c r="C38" s="4"/>
      <c r="D38" s="20"/>
      <c r="E38" s="5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35"/>
      <c r="AS38" s="35"/>
      <c r="AT38" s="21"/>
      <c r="AU38" s="21"/>
      <c r="AV38" s="21"/>
      <c r="AW38" s="21"/>
      <c r="AX38" s="21"/>
      <c r="AY38" s="21"/>
      <c r="AZ38" s="21"/>
      <c r="BA38" s="21"/>
      <c r="BB38" s="4"/>
      <c r="BC38" s="20"/>
      <c r="BD38" s="5"/>
      <c r="BE38" s="21"/>
      <c r="BF38" s="21"/>
      <c r="BG38" s="21"/>
      <c r="BH38" s="21"/>
      <c r="BI38" s="21"/>
    </row>
    <row r="39" spans="1:61" ht="9.75" customHeight="1">
      <c r="A39" s="21"/>
      <c r="B39" s="21"/>
      <c r="C39" s="41"/>
      <c r="D39" s="6"/>
      <c r="E39" s="42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"/>
      <c r="Q39" s="2"/>
      <c r="R39" s="3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1"/>
      <c r="AP39" s="2"/>
      <c r="AQ39" s="3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41"/>
      <c r="BC39" s="6"/>
      <c r="BD39" s="42"/>
      <c r="BE39" s="21"/>
      <c r="BF39" s="21"/>
      <c r="BG39" s="21"/>
      <c r="BH39" s="21"/>
      <c r="BI39" s="21"/>
    </row>
    <row r="40" spans="1:61" ht="9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84">
        <f>AO23</f>
        <v>230</v>
      </c>
      <c r="Q40" s="60"/>
      <c r="R40" s="62"/>
      <c r="S40" s="117">
        <v>2000</v>
      </c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19"/>
      <c r="AO40" s="84">
        <f>AO23</f>
        <v>230</v>
      </c>
      <c r="AP40" s="60"/>
      <c r="AQ40" s="62"/>
      <c r="AR40" s="21"/>
      <c r="AS40" s="125" t="s">
        <v>6</v>
      </c>
      <c r="AT40" s="125"/>
      <c r="AU40" s="125"/>
      <c r="AV40" s="125"/>
      <c r="AW40" s="125"/>
      <c r="AX40" s="125"/>
      <c r="AY40" s="125"/>
      <c r="AZ40" s="125"/>
      <c r="BA40" s="122">
        <v>25</v>
      </c>
      <c r="BB40" s="122"/>
      <c r="BC40" s="123" t="s">
        <v>2</v>
      </c>
      <c r="BD40" s="123"/>
      <c r="BE40" s="21"/>
      <c r="BF40" s="21"/>
      <c r="BG40" s="21"/>
      <c r="BH40" s="21"/>
      <c r="BI40" s="21"/>
    </row>
    <row r="41" spans="1:61" ht="9.75" customHeight="1">
      <c r="A41" s="21"/>
      <c r="B41" s="21"/>
      <c r="C41" s="96" t="s">
        <v>24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21"/>
      <c r="P41" s="84"/>
      <c r="Q41" s="60"/>
      <c r="R41" s="62"/>
      <c r="S41" s="117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19"/>
      <c r="AO41" s="84"/>
      <c r="AP41" s="60"/>
      <c r="AQ41" s="62"/>
      <c r="AR41" s="21"/>
      <c r="AS41" s="125"/>
      <c r="AT41" s="125"/>
      <c r="AU41" s="125"/>
      <c r="AV41" s="125"/>
      <c r="AW41" s="125"/>
      <c r="AX41" s="125"/>
      <c r="AY41" s="125"/>
      <c r="AZ41" s="125"/>
      <c r="BA41" s="122"/>
      <c r="BB41" s="122"/>
      <c r="BC41" s="88"/>
      <c r="BD41" s="88"/>
      <c r="BE41" s="21"/>
      <c r="BF41" s="21"/>
      <c r="BG41" s="21"/>
      <c r="BH41" s="21"/>
      <c r="BI41" s="21"/>
    </row>
    <row r="42" spans="1:61" ht="9.75" customHeight="1">
      <c r="A42" s="21"/>
      <c r="B42" s="21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21"/>
      <c r="P42" s="84" t="s">
        <v>2</v>
      </c>
      <c r="Q42" s="60"/>
      <c r="R42" s="62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84" t="s">
        <v>2</v>
      </c>
      <c r="AP42" s="60"/>
      <c r="AQ42" s="62"/>
      <c r="AR42" s="21"/>
      <c r="AS42" s="21"/>
      <c r="AT42" s="125" t="s">
        <v>7</v>
      </c>
      <c r="AU42" s="125"/>
      <c r="AV42" s="125"/>
      <c r="AW42" s="125"/>
      <c r="AX42" s="125"/>
      <c r="AY42" s="125"/>
      <c r="AZ42" s="125"/>
      <c r="BA42" s="122">
        <v>13</v>
      </c>
      <c r="BB42" s="122"/>
      <c r="BC42" s="88" t="s">
        <v>2</v>
      </c>
      <c r="BD42" s="88"/>
      <c r="BE42" s="21"/>
      <c r="BF42" s="21"/>
      <c r="BG42" s="21"/>
      <c r="BH42" s="21"/>
      <c r="BI42" s="21"/>
    </row>
    <row r="43" spans="1:61" ht="9.75" customHeight="1">
      <c r="A43" s="21"/>
      <c r="B43" s="21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21"/>
      <c r="P43" s="4"/>
      <c r="Q43" s="20"/>
      <c r="R43" s="5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4"/>
      <c r="AP43" s="20"/>
      <c r="AQ43" s="5"/>
      <c r="AR43" s="21"/>
      <c r="AS43" s="21"/>
      <c r="AT43" s="125"/>
      <c r="AU43" s="125"/>
      <c r="AV43" s="125"/>
      <c r="AW43" s="125"/>
      <c r="AX43" s="125"/>
      <c r="AY43" s="125"/>
      <c r="AZ43" s="125"/>
      <c r="BA43" s="122"/>
      <c r="BB43" s="122"/>
      <c r="BC43" s="88"/>
      <c r="BD43" s="88"/>
      <c r="BE43" s="21"/>
      <c r="BF43" s="21"/>
      <c r="BG43" s="21"/>
      <c r="BH43" s="21"/>
      <c r="BI43" s="21"/>
    </row>
    <row r="44" spans="1:61" ht="9.75" customHeight="1">
      <c r="A44" s="21"/>
      <c r="B44" s="21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21"/>
      <c r="P44" s="41"/>
      <c r="Q44" s="6"/>
      <c r="R44" s="42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41"/>
      <c r="AP44" s="6"/>
      <c r="AQ44" s="42"/>
      <c r="AR44" s="21"/>
      <c r="AS44" s="21"/>
      <c r="AT44" s="133" t="s">
        <v>8</v>
      </c>
      <c r="AU44" s="133"/>
      <c r="AV44" s="133"/>
      <c r="AW44" s="133"/>
      <c r="AX44" s="133"/>
      <c r="AY44" s="133"/>
      <c r="AZ44" s="133"/>
      <c r="BA44" s="122">
        <v>13</v>
      </c>
      <c r="BB44" s="122"/>
      <c r="BC44" s="88" t="s">
        <v>2</v>
      </c>
      <c r="BD44" s="88"/>
      <c r="BE44" s="21"/>
      <c r="BF44" s="21"/>
      <c r="BG44" s="21"/>
      <c r="BH44" s="21"/>
      <c r="BI44" s="21"/>
    </row>
    <row r="45" spans="1:61" ht="9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2"/>
      <c r="P45" s="20"/>
      <c r="Q45" s="20"/>
      <c r="R45" s="20"/>
      <c r="S45" s="22"/>
      <c r="T45" s="22"/>
      <c r="U45" s="22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2"/>
      <c r="AO45" s="20"/>
      <c r="AP45" s="20"/>
      <c r="AQ45" s="20"/>
      <c r="AR45" s="22"/>
      <c r="AS45" s="21"/>
      <c r="AT45" s="133"/>
      <c r="AU45" s="133"/>
      <c r="AV45" s="133"/>
      <c r="AW45" s="133"/>
      <c r="AX45" s="133"/>
      <c r="AY45" s="133"/>
      <c r="AZ45" s="133"/>
      <c r="BA45" s="122"/>
      <c r="BB45" s="122"/>
      <c r="BC45" s="124"/>
      <c r="BD45" s="124"/>
      <c r="BE45" s="21"/>
      <c r="BF45" s="21"/>
      <c r="BG45" s="21"/>
      <c r="BH45" s="21"/>
      <c r="BI45" s="21"/>
    </row>
    <row r="46" spans="1:61" ht="9.75" customHeight="1">
      <c r="A46" s="21"/>
      <c r="B46" s="21"/>
      <c r="C46" s="64" t="s">
        <v>17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135" t="s">
        <v>10</v>
      </c>
      <c r="T46" s="135"/>
      <c r="U46" s="135" t="s">
        <v>11</v>
      </c>
      <c r="V46" s="135"/>
      <c r="W46" s="135"/>
      <c r="X46" s="135"/>
      <c r="Y46" s="135"/>
      <c r="Z46" s="64" t="s">
        <v>18</v>
      </c>
      <c r="AA46" s="64"/>
      <c r="AB46" s="64"/>
      <c r="AC46" s="64"/>
      <c r="AD46" s="64"/>
      <c r="AE46" s="64"/>
      <c r="AF46" s="64"/>
      <c r="AG46" s="64"/>
      <c r="AH46" s="64"/>
      <c r="AI46" s="136" t="s">
        <v>19</v>
      </c>
      <c r="AJ46" s="136"/>
      <c r="AK46" s="136"/>
      <c r="AL46" s="136"/>
      <c r="AM46" s="136"/>
      <c r="AN46" s="136"/>
      <c r="AO46" s="136"/>
      <c r="AP46" s="136"/>
      <c r="AQ46" s="64" t="s">
        <v>20</v>
      </c>
      <c r="AR46" s="64"/>
      <c r="AS46" s="64"/>
      <c r="AT46" s="64"/>
      <c r="AU46" s="64"/>
      <c r="AV46" s="64"/>
      <c r="AW46" s="64"/>
      <c r="AX46" s="64"/>
      <c r="AY46" s="64"/>
      <c r="AZ46" s="137"/>
      <c r="BA46" s="136" t="s">
        <v>21</v>
      </c>
      <c r="BB46" s="136"/>
      <c r="BC46" s="136"/>
      <c r="BD46" s="136"/>
      <c r="BE46" s="136"/>
      <c r="BF46" s="136"/>
      <c r="BG46" s="136"/>
      <c r="BH46" s="136"/>
      <c r="BI46" s="136"/>
    </row>
    <row r="47" spans="1:61" ht="9.75" customHeight="1">
      <c r="A47" s="21"/>
      <c r="B47" s="21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135"/>
      <c r="T47" s="135"/>
      <c r="U47" s="135"/>
      <c r="V47" s="135"/>
      <c r="W47" s="135"/>
      <c r="X47" s="135"/>
      <c r="Y47" s="135"/>
      <c r="Z47" s="64"/>
      <c r="AA47" s="64"/>
      <c r="AB47" s="64"/>
      <c r="AC47" s="64"/>
      <c r="AD47" s="64"/>
      <c r="AE47" s="64"/>
      <c r="AF47" s="64"/>
      <c r="AG47" s="64"/>
      <c r="AH47" s="64"/>
      <c r="AI47" s="136"/>
      <c r="AJ47" s="136"/>
      <c r="AK47" s="136"/>
      <c r="AL47" s="136"/>
      <c r="AM47" s="136"/>
      <c r="AN47" s="136"/>
      <c r="AO47" s="136"/>
      <c r="AP47" s="136"/>
      <c r="AQ47" s="64"/>
      <c r="AR47" s="64"/>
      <c r="AS47" s="64"/>
      <c r="AT47" s="64"/>
      <c r="AU47" s="64"/>
      <c r="AV47" s="64"/>
      <c r="AW47" s="64"/>
      <c r="AX47" s="64"/>
      <c r="AY47" s="64"/>
      <c r="AZ47" s="137"/>
      <c r="BA47" s="136"/>
      <c r="BB47" s="136"/>
      <c r="BC47" s="136"/>
      <c r="BD47" s="136"/>
      <c r="BE47" s="136"/>
      <c r="BF47" s="136"/>
      <c r="BG47" s="136"/>
      <c r="BH47" s="136"/>
      <c r="BI47" s="136"/>
    </row>
    <row r="48" spans="1:61" ht="9.75" customHeight="1">
      <c r="A48" s="21"/>
      <c r="B48" s="27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2"/>
      <c r="P48" s="22"/>
      <c r="Q48" s="22"/>
      <c r="R48" s="22"/>
      <c r="S48" s="65">
        <f>H19</f>
        <v>8</v>
      </c>
      <c r="T48" s="66"/>
      <c r="U48" s="23"/>
      <c r="V48" s="24"/>
      <c r="W48" s="24"/>
      <c r="X48" s="24"/>
      <c r="Y48" s="25"/>
      <c r="Z48" s="23"/>
      <c r="AA48" s="24"/>
      <c r="AB48" s="24"/>
      <c r="AC48" s="24"/>
      <c r="AD48" s="24"/>
      <c r="AE48" s="24"/>
      <c r="AF48" s="24"/>
      <c r="AG48" s="24"/>
      <c r="AH48" s="25"/>
      <c r="AI48" s="23"/>
      <c r="AJ48" s="24"/>
      <c r="AK48" s="24"/>
      <c r="AL48" s="24"/>
      <c r="AM48" s="24"/>
      <c r="AN48" s="24"/>
      <c r="AO48" s="24"/>
      <c r="AP48" s="25"/>
      <c r="AQ48" s="23"/>
      <c r="AR48" s="24"/>
      <c r="AS48" s="24"/>
      <c r="AT48" s="24"/>
      <c r="AU48" s="24"/>
      <c r="AV48" s="24"/>
      <c r="AW48" s="24"/>
      <c r="AX48" s="24"/>
      <c r="AY48" s="24"/>
      <c r="AZ48" s="25"/>
      <c r="BA48" s="26"/>
      <c r="BB48" s="22"/>
      <c r="BC48" s="22"/>
      <c r="BD48" s="22"/>
      <c r="BE48" s="22"/>
      <c r="BF48" s="22"/>
      <c r="BG48" s="22"/>
      <c r="BH48" s="22"/>
      <c r="BI48" s="27"/>
    </row>
    <row r="49" spans="1:61" ht="9.75" customHeight="1">
      <c r="A49" s="21"/>
      <c r="B49" s="27"/>
      <c r="C49" s="21"/>
      <c r="D49" s="21"/>
      <c r="E49" s="21"/>
      <c r="F49" s="21"/>
      <c r="G49" s="21"/>
      <c r="H49" s="21"/>
      <c r="I49" s="21"/>
      <c r="J49" s="134">
        <f>AR35</f>
        <v>100</v>
      </c>
      <c r="K49" s="134"/>
      <c r="L49" s="28" t="s">
        <v>5</v>
      </c>
      <c r="M49" s="28">
        <v>2</v>
      </c>
      <c r="N49" s="28" t="s">
        <v>4</v>
      </c>
      <c r="O49" s="134">
        <f>BA42</f>
        <v>13</v>
      </c>
      <c r="P49" s="134"/>
      <c r="Q49" s="29"/>
      <c r="R49" s="21"/>
      <c r="S49" s="67"/>
      <c r="T49" s="68"/>
      <c r="U49" s="84"/>
      <c r="V49" s="60"/>
      <c r="W49" s="60"/>
      <c r="X49" s="60"/>
      <c r="Y49" s="62"/>
      <c r="Z49" s="99">
        <f>I54</f>
        <v>2410</v>
      </c>
      <c r="AA49" s="100"/>
      <c r="AB49" s="100"/>
      <c r="AC49" s="30" t="s">
        <v>3</v>
      </c>
      <c r="AD49" s="100">
        <v>18</v>
      </c>
      <c r="AE49" s="100"/>
      <c r="AF49" s="31" t="s">
        <v>4</v>
      </c>
      <c r="AG49" s="100">
        <f>H19</f>
        <v>8</v>
      </c>
      <c r="AH49" s="101"/>
      <c r="AI49" s="84">
        <f>AA52</f>
        <v>2.581324</v>
      </c>
      <c r="AJ49" s="60"/>
      <c r="AK49" s="60"/>
      <c r="AL49" s="60"/>
      <c r="AM49" s="60" t="s">
        <v>4</v>
      </c>
      <c r="AN49" s="60">
        <v>27</v>
      </c>
      <c r="AO49" s="60"/>
      <c r="AP49" s="27"/>
      <c r="AQ49" s="32" t="s">
        <v>14</v>
      </c>
      <c r="AR49" s="60" t="s">
        <v>4</v>
      </c>
      <c r="AS49" s="61">
        <f>H19</f>
        <v>8</v>
      </c>
      <c r="AT49" s="61"/>
      <c r="AU49" s="61"/>
      <c r="AV49" s="33">
        <v>2</v>
      </c>
      <c r="AW49" s="60" t="s">
        <v>4</v>
      </c>
      <c r="AX49" s="60">
        <v>7860</v>
      </c>
      <c r="AY49" s="60"/>
      <c r="AZ49" s="62"/>
      <c r="BA49" s="67">
        <f>AS52</f>
        <v>0.39488640000000003</v>
      </c>
      <c r="BB49" s="63"/>
      <c r="BC49" s="63"/>
      <c r="BD49" s="63"/>
      <c r="BE49" s="33" t="s">
        <v>4</v>
      </c>
      <c r="BF49" s="138">
        <f>AI51</f>
        <v>69.695747999999995</v>
      </c>
      <c r="BG49" s="63"/>
      <c r="BH49" s="63"/>
      <c r="BI49" s="68"/>
    </row>
    <row r="50" spans="1:61" ht="9.75" customHeight="1">
      <c r="A50" s="21"/>
      <c r="B50" s="27"/>
      <c r="C50" s="21"/>
      <c r="D50" s="21"/>
      <c r="E50" s="21"/>
      <c r="F50" s="21"/>
      <c r="G50" s="21"/>
      <c r="H50" s="21"/>
      <c r="I50" s="21"/>
      <c r="J50" s="28" t="s">
        <v>5</v>
      </c>
      <c r="K50" s="28">
        <f>H19</f>
        <v>8</v>
      </c>
      <c r="L50" s="28" t="s">
        <v>9</v>
      </c>
      <c r="M50" s="134">
        <f>J49-(2*O49)-K50</f>
        <v>66</v>
      </c>
      <c r="N50" s="134"/>
      <c r="O50" s="134"/>
      <c r="P50" s="28"/>
      <c r="Q50" s="29"/>
      <c r="R50" s="21"/>
      <c r="S50" s="67"/>
      <c r="T50" s="68"/>
      <c r="U50" s="84"/>
      <c r="V50" s="60"/>
      <c r="W50" s="60"/>
      <c r="X50" s="60"/>
      <c r="Y50" s="62"/>
      <c r="Z50" s="34" t="s">
        <v>3</v>
      </c>
      <c r="AA50" s="63">
        <v>0.41399999999999998</v>
      </c>
      <c r="AB50" s="63"/>
      <c r="AC50" s="63"/>
      <c r="AD50" s="63"/>
      <c r="AE50" s="33" t="s">
        <v>4</v>
      </c>
      <c r="AF50" s="63">
        <f>M50</f>
        <v>66</v>
      </c>
      <c r="AG50" s="63"/>
      <c r="AH50" s="27"/>
      <c r="AI50" s="84"/>
      <c r="AJ50" s="60"/>
      <c r="AK50" s="60"/>
      <c r="AL50" s="60"/>
      <c r="AM50" s="60"/>
      <c r="AN50" s="60"/>
      <c r="AO50" s="60"/>
      <c r="AP50" s="27"/>
      <c r="AQ50" s="34">
        <v>4</v>
      </c>
      <c r="AR50" s="60"/>
      <c r="AS50" s="63">
        <v>1000</v>
      </c>
      <c r="AT50" s="63"/>
      <c r="AU50" s="63"/>
      <c r="AV50" s="22"/>
      <c r="AW50" s="60"/>
      <c r="AX50" s="60"/>
      <c r="AY50" s="60"/>
      <c r="AZ50" s="62"/>
      <c r="BA50" s="26"/>
      <c r="BB50" s="22"/>
      <c r="BC50" s="72">
        <f>BA49*BF49</f>
        <v>27.5219030230272</v>
      </c>
      <c r="BD50" s="72"/>
      <c r="BE50" s="72"/>
      <c r="BF50" s="72"/>
      <c r="BG50" s="139" t="s">
        <v>16</v>
      </c>
      <c r="BH50" s="139"/>
      <c r="BI50" s="27"/>
    </row>
    <row r="51" spans="1:61" ht="9.75" customHeight="1">
      <c r="A51" s="21"/>
      <c r="B51" s="27"/>
      <c r="C51" s="21"/>
      <c r="D51" s="21"/>
      <c r="E51" s="21"/>
      <c r="F51" s="21"/>
      <c r="G51" s="21"/>
      <c r="H51" s="21"/>
      <c r="I51" s="21"/>
      <c r="J51" s="95"/>
      <c r="K51" s="95"/>
      <c r="L51" s="95"/>
      <c r="M51" s="95"/>
      <c r="N51" s="95"/>
      <c r="O51" s="95"/>
      <c r="P51" s="95"/>
      <c r="Q51" s="95"/>
      <c r="R51" s="21"/>
      <c r="S51" s="67"/>
      <c r="T51" s="68"/>
      <c r="U51" s="97">
        <f>F33+C35+BB35-BA40-BA40</f>
        <v>4410</v>
      </c>
      <c r="V51" s="98"/>
      <c r="W51" s="98"/>
      <c r="X51" s="63" t="s">
        <v>3</v>
      </c>
      <c r="Y51" s="68">
        <v>1</v>
      </c>
      <c r="Z51" s="34" t="s">
        <v>9</v>
      </c>
      <c r="AA51" s="63">
        <f>Z49+(AD49*AG49)+(AA50*AF50)</f>
        <v>2581.3240000000001</v>
      </c>
      <c r="AB51" s="63"/>
      <c r="AC51" s="63"/>
      <c r="AD51" s="63"/>
      <c r="AE51" s="22"/>
      <c r="AF51" s="22"/>
      <c r="AG51" s="22"/>
      <c r="AH51" s="27"/>
      <c r="AI51" s="71">
        <f>AI49*AN49</f>
        <v>69.695747999999995</v>
      </c>
      <c r="AJ51" s="72"/>
      <c r="AK51" s="72"/>
      <c r="AL51" s="72"/>
      <c r="AM51" s="72"/>
      <c r="AN51" s="72"/>
      <c r="AO51" s="72"/>
      <c r="AP51" s="27"/>
      <c r="AQ51" s="26"/>
      <c r="AR51" s="22"/>
      <c r="AS51" s="22"/>
      <c r="AT51" s="22"/>
      <c r="AU51" s="22"/>
      <c r="AV51" s="22"/>
      <c r="AW51" s="22"/>
      <c r="AX51" s="22"/>
      <c r="AY51" s="22"/>
      <c r="AZ51" s="27"/>
      <c r="BA51" s="26"/>
      <c r="BB51" s="22"/>
      <c r="BC51" s="72"/>
      <c r="BD51" s="72"/>
      <c r="BE51" s="72"/>
      <c r="BF51" s="72"/>
      <c r="BG51" s="139"/>
      <c r="BH51" s="139"/>
      <c r="BI51" s="27"/>
    </row>
    <row r="52" spans="1:61" ht="9.75" customHeight="1">
      <c r="A52" s="21"/>
      <c r="B52" s="27"/>
      <c r="C52" s="21"/>
      <c r="D52" s="88">
        <f>S40</f>
        <v>2000</v>
      </c>
      <c r="E52" s="88"/>
      <c r="F52" s="88"/>
      <c r="G52" s="88" t="s">
        <v>3</v>
      </c>
      <c r="H52" s="88">
        <v>2</v>
      </c>
      <c r="I52" s="88" t="s">
        <v>4</v>
      </c>
      <c r="J52" s="88">
        <f>C35</f>
        <v>230</v>
      </c>
      <c r="K52" s="88"/>
      <c r="L52" s="88"/>
      <c r="M52" s="88" t="s">
        <v>5</v>
      </c>
      <c r="N52" s="88">
        <v>2</v>
      </c>
      <c r="O52" s="88" t="s">
        <v>4</v>
      </c>
      <c r="P52" s="88">
        <f>BA40</f>
        <v>25</v>
      </c>
      <c r="Q52" s="88"/>
      <c r="R52" s="35"/>
      <c r="S52" s="67"/>
      <c r="T52" s="68"/>
      <c r="U52" s="67">
        <f>L19</f>
        <v>170</v>
      </c>
      <c r="V52" s="63"/>
      <c r="W52" s="63"/>
      <c r="X52" s="63"/>
      <c r="Y52" s="68"/>
      <c r="Z52" s="34" t="s">
        <v>9</v>
      </c>
      <c r="AA52" s="79">
        <f>AA51/1000</f>
        <v>2.581324</v>
      </c>
      <c r="AB52" s="79"/>
      <c r="AC52" s="79"/>
      <c r="AD52" s="79"/>
      <c r="AE52" s="47" t="s">
        <v>12</v>
      </c>
      <c r="AF52" s="47"/>
      <c r="AG52" s="22"/>
      <c r="AH52" s="27"/>
      <c r="AI52" s="71"/>
      <c r="AJ52" s="72"/>
      <c r="AK52" s="72"/>
      <c r="AL52" s="72"/>
      <c r="AM52" s="72"/>
      <c r="AN52" s="72"/>
      <c r="AO52" s="72"/>
      <c r="AP52" s="27"/>
      <c r="AQ52" s="26"/>
      <c r="AR52" s="22"/>
      <c r="AS52" s="79">
        <f>0.785*(AS49/AS50)^2*AX49</f>
        <v>0.39488640000000003</v>
      </c>
      <c r="AT52" s="79"/>
      <c r="AU52" s="79"/>
      <c r="AV52" s="79"/>
      <c r="AW52" s="48" t="s">
        <v>15</v>
      </c>
      <c r="AX52" s="47"/>
      <c r="AY52" s="47"/>
      <c r="AZ52" s="27"/>
      <c r="BA52" s="26"/>
      <c r="BB52" s="22"/>
      <c r="BC52" s="22"/>
      <c r="BD52" s="22"/>
      <c r="BE52" s="22"/>
      <c r="BF52" s="22"/>
      <c r="BG52" s="22"/>
      <c r="BH52" s="22"/>
      <c r="BI52" s="27"/>
    </row>
    <row r="53" spans="1:61" ht="9.75" customHeight="1">
      <c r="A53" s="21"/>
      <c r="B53" s="27"/>
      <c r="C53" s="21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35"/>
      <c r="S53" s="67"/>
      <c r="T53" s="68"/>
      <c r="U53" s="75">
        <f>ROUNDUP((U51/U52+Y51),0)</f>
        <v>27</v>
      </c>
      <c r="V53" s="76"/>
      <c r="W53" s="76"/>
      <c r="X53" s="76" t="s">
        <v>11</v>
      </c>
      <c r="Y53" s="77"/>
      <c r="Z53" s="86" t="s">
        <v>13</v>
      </c>
      <c r="AA53" s="87"/>
      <c r="AB53" s="87"/>
      <c r="AC53" s="87"/>
      <c r="AD53" s="87"/>
      <c r="AE53" s="87"/>
      <c r="AF53" s="87"/>
      <c r="AG53" s="87"/>
      <c r="AH53" s="27"/>
      <c r="AI53" s="26"/>
      <c r="AJ53" s="22"/>
      <c r="AK53" s="22"/>
      <c r="AL53" s="22"/>
      <c r="AM53" s="22"/>
      <c r="AN53" s="22"/>
      <c r="AO53" s="22"/>
      <c r="AP53" s="27"/>
      <c r="AQ53" s="26"/>
      <c r="AR53" s="22"/>
      <c r="AS53" s="22"/>
      <c r="AT53" s="22"/>
      <c r="AU53" s="22"/>
      <c r="AV53" s="22"/>
      <c r="AW53" s="22"/>
      <c r="AX53" s="22"/>
      <c r="AY53" s="22"/>
      <c r="AZ53" s="27"/>
      <c r="BA53" s="26"/>
      <c r="BB53" s="22"/>
      <c r="BC53" s="22"/>
      <c r="BD53" s="22"/>
      <c r="BE53" s="22"/>
      <c r="BF53" s="22"/>
      <c r="BG53" s="22"/>
      <c r="BH53" s="22"/>
      <c r="BI53" s="27"/>
    </row>
    <row r="54" spans="1:61" ht="9.75" customHeight="1">
      <c r="A54" s="21"/>
      <c r="B54" s="27"/>
      <c r="C54" s="21"/>
      <c r="D54" s="21"/>
      <c r="E54" s="21"/>
      <c r="F54" s="21"/>
      <c r="G54" s="21"/>
      <c r="H54" s="36" t="s">
        <v>9</v>
      </c>
      <c r="I54" s="59">
        <f>D52+(2*J52)-(2*P52)</f>
        <v>2410</v>
      </c>
      <c r="J54" s="59"/>
      <c r="K54" s="59"/>
      <c r="L54" s="59"/>
      <c r="M54" s="45" t="s">
        <v>2</v>
      </c>
      <c r="N54" s="46"/>
      <c r="O54" s="21"/>
      <c r="P54" s="21"/>
      <c r="Q54" s="21"/>
      <c r="R54" s="21"/>
      <c r="S54" s="67"/>
      <c r="T54" s="68"/>
      <c r="U54" s="75"/>
      <c r="V54" s="76"/>
      <c r="W54" s="76"/>
      <c r="X54" s="76"/>
      <c r="Y54" s="77"/>
      <c r="Z54" s="86"/>
      <c r="AA54" s="87"/>
      <c r="AB54" s="87"/>
      <c r="AC54" s="87"/>
      <c r="AD54" s="87"/>
      <c r="AE54" s="87"/>
      <c r="AF54" s="87"/>
      <c r="AG54" s="87"/>
      <c r="AH54" s="27"/>
      <c r="AI54" s="26"/>
      <c r="AJ54" s="22"/>
      <c r="AK54" s="22"/>
      <c r="AL54" s="22"/>
      <c r="AM54" s="22"/>
      <c r="AN54" s="22"/>
      <c r="AO54" s="22"/>
      <c r="AP54" s="27"/>
      <c r="AQ54" s="26"/>
      <c r="AR54" s="22"/>
      <c r="AS54" s="22"/>
      <c r="AT54" s="22"/>
      <c r="AU54" s="22"/>
      <c r="AV54" s="22"/>
      <c r="AW54" s="22"/>
      <c r="AX54" s="22"/>
      <c r="AY54" s="22"/>
      <c r="AZ54" s="27"/>
      <c r="BA54" s="26"/>
      <c r="BB54" s="22"/>
      <c r="BC54" s="22"/>
      <c r="BD54" s="22"/>
      <c r="BE54" s="22"/>
      <c r="BF54" s="22"/>
      <c r="BG54" s="22"/>
      <c r="BH54" s="22"/>
      <c r="BI54" s="27"/>
    </row>
    <row r="55" spans="1:61" ht="9.75" customHeight="1">
      <c r="A55" s="21"/>
      <c r="B55" s="27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69"/>
      <c r="T55" s="70"/>
      <c r="U55" s="37"/>
      <c r="V55" s="38"/>
      <c r="W55" s="38"/>
      <c r="X55" s="38"/>
      <c r="Y55" s="39"/>
      <c r="Z55" s="37"/>
      <c r="AA55" s="38"/>
      <c r="AB55" s="38"/>
      <c r="AC55" s="38"/>
      <c r="AD55" s="38"/>
      <c r="AE55" s="38"/>
      <c r="AF55" s="38"/>
      <c r="AG55" s="38"/>
      <c r="AH55" s="39"/>
      <c r="AI55" s="37"/>
      <c r="AJ55" s="38"/>
      <c r="AK55" s="38"/>
      <c r="AL55" s="38"/>
      <c r="AM55" s="38"/>
      <c r="AN55" s="38"/>
      <c r="AO55" s="38"/>
      <c r="AP55" s="39"/>
      <c r="AQ55" s="37"/>
      <c r="AR55" s="38"/>
      <c r="AS55" s="38"/>
      <c r="AT55" s="38"/>
      <c r="AU55" s="38"/>
      <c r="AV55" s="38"/>
      <c r="AW55" s="38"/>
      <c r="AX55" s="38"/>
      <c r="AY55" s="38"/>
      <c r="AZ55" s="39"/>
      <c r="BA55" s="37"/>
      <c r="BB55" s="38"/>
      <c r="BC55" s="38"/>
      <c r="BD55" s="38"/>
      <c r="BE55" s="38"/>
      <c r="BF55" s="38"/>
      <c r="BG55" s="38"/>
      <c r="BH55" s="38"/>
      <c r="BI55" s="39"/>
    </row>
    <row r="56" spans="1:61" ht="9.75" customHeight="1">
      <c r="A56" s="21"/>
      <c r="B56" s="27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65">
        <f>H13</f>
        <v>6</v>
      </c>
      <c r="T56" s="66"/>
      <c r="U56" s="69">
        <f>I54</f>
        <v>2410</v>
      </c>
      <c r="V56" s="61"/>
      <c r="W56" s="61"/>
      <c r="X56" s="63" t="s">
        <v>3</v>
      </c>
      <c r="Y56" s="68">
        <v>1</v>
      </c>
      <c r="Z56" s="89">
        <f>I59/1000</f>
        <v>4.41</v>
      </c>
      <c r="AA56" s="90"/>
      <c r="AB56" s="90"/>
      <c r="AC56" s="90"/>
      <c r="AD56" s="93" t="s">
        <v>12</v>
      </c>
      <c r="AE56" s="93"/>
      <c r="AF56" s="93"/>
      <c r="AG56" s="93"/>
      <c r="AH56" s="27"/>
      <c r="AI56" s="84">
        <f>Z56</f>
        <v>4.41</v>
      </c>
      <c r="AJ56" s="60"/>
      <c r="AK56" s="60"/>
      <c r="AL56" s="60"/>
      <c r="AM56" s="60" t="s">
        <v>4</v>
      </c>
      <c r="AN56" s="60">
        <f>U58</f>
        <v>15</v>
      </c>
      <c r="AO56" s="60"/>
      <c r="AP56" s="27"/>
      <c r="AQ56" s="32" t="s">
        <v>14</v>
      </c>
      <c r="AR56" s="60" t="s">
        <v>4</v>
      </c>
      <c r="AS56" s="61">
        <f>S56</f>
        <v>6</v>
      </c>
      <c r="AT56" s="61"/>
      <c r="AU56" s="61"/>
      <c r="AV56" s="33">
        <v>2</v>
      </c>
      <c r="AW56" s="60" t="s">
        <v>4</v>
      </c>
      <c r="AX56" s="60">
        <v>7860</v>
      </c>
      <c r="AY56" s="60"/>
      <c r="AZ56" s="62"/>
      <c r="BA56" s="67">
        <f>AS59</f>
        <v>0.2221236</v>
      </c>
      <c r="BB56" s="63"/>
      <c r="BC56" s="63"/>
      <c r="BD56" s="63"/>
      <c r="BE56" s="33" t="s">
        <v>4</v>
      </c>
      <c r="BF56" s="138">
        <f>AI58</f>
        <v>66.150000000000006</v>
      </c>
      <c r="BG56" s="63"/>
      <c r="BH56" s="63"/>
      <c r="BI56" s="68"/>
    </row>
    <row r="57" spans="1:61" ht="9.75" customHeight="1">
      <c r="A57" s="21"/>
      <c r="B57" s="27"/>
      <c r="C57" s="21"/>
      <c r="D57" s="85">
        <f>F33</f>
        <v>4000</v>
      </c>
      <c r="E57" s="85"/>
      <c r="F57" s="85"/>
      <c r="G57" s="85"/>
      <c r="H57" s="85" t="s">
        <v>3</v>
      </c>
      <c r="I57" s="85">
        <v>2</v>
      </c>
      <c r="J57" s="85" t="s">
        <v>4</v>
      </c>
      <c r="K57" s="85">
        <f>P40</f>
        <v>230</v>
      </c>
      <c r="L57" s="85"/>
      <c r="M57" s="85"/>
      <c r="N57" s="85" t="s">
        <v>5</v>
      </c>
      <c r="O57" s="85">
        <v>2</v>
      </c>
      <c r="P57" s="85" t="s">
        <v>4</v>
      </c>
      <c r="Q57" s="85">
        <f>BA40</f>
        <v>25</v>
      </c>
      <c r="R57" s="85"/>
      <c r="S57" s="67"/>
      <c r="T57" s="68"/>
      <c r="U57" s="67">
        <f>L13</f>
        <v>180</v>
      </c>
      <c r="V57" s="63"/>
      <c r="W57" s="63"/>
      <c r="X57" s="63"/>
      <c r="Y57" s="68"/>
      <c r="Z57" s="89"/>
      <c r="AA57" s="90"/>
      <c r="AB57" s="90"/>
      <c r="AC57" s="90"/>
      <c r="AD57" s="93"/>
      <c r="AE57" s="93"/>
      <c r="AF57" s="93"/>
      <c r="AG57" s="93"/>
      <c r="AH57" s="27"/>
      <c r="AI57" s="84"/>
      <c r="AJ57" s="60"/>
      <c r="AK57" s="60"/>
      <c r="AL57" s="60"/>
      <c r="AM57" s="60"/>
      <c r="AN57" s="60"/>
      <c r="AO57" s="60"/>
      <c r="AP57" s="27"/>
      <c r="AQ57" s="34">
        <v>4</v>
      </c>
      <c r="AR57" s="60"/>
      <c r="AS57" s="63">
        <v>1000</v>
      </c>
      <c r="AT57" s="63"/>
      <c r="AU57" s="63"/>
      <c r="AV57" s="22"/>
      <c r="AW57" s="60"/>
      <c r="AX57" s="60"/>
      <c r="AY57" s="60"/>
      <c r="AZ57" s="62"/>
      <c r="BA57" s="26"/>
      <c r="BB57" s="22"/>
      <c r="BC57" s="72">
        <f>BA56*BF56</f>
        <v>14.693476140000001</v>
      </c>
      <c r="BD57" s="72"/>
      <c r="BE57" s="72"/>
      <c r="BF57" s="72"/>
      <c r="BG57" s="139" t="s">
        <v>16</v>
      </c>
      <c r="BH57" s="139"/>
      <c r="BI57" s="27"/>
    </row>
    <row r="58" spans="1:61" ht="9.75" customHeight="1">
      <c r="A58" s="21"/>
      <c r="B58" s="27"/>
      <c r="C58" s="21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67"/>
      <c r="T58" s="68"/>
      <c r="U58" s="78">
        <f>ROUNDUP((U56/U57+1),0)</f>
        <v>15</v>
      </c>
      <c r="V58" s="79"/>
      <c r="W58" s="79"/>
      <c r="X58" s="76" t="s">
        <v>11</v>
      </c>
      <c r="Y58" s="77"/>
      <c r="Z58" s="89"/>
      <c r="AA58" s="90"/>
      <c r="AB58" s="90"/>
      <c r="AC58" s="90"/>
      <c r="AD58" s="93"/>
      <c r="AE58" s="93"/>
      <c r="AF58" s="93"/>
      <c r="AG58" s="93"/>
      <c r="AH58" s="27"/>
      <c r="AI58" s="71">
        <f>AI56*AN56</f>
        <v>66.150000000000006</v>
      </c>
      <c r="AJ58" s="72"/>
      <c r="AK58" s="72"/>
      <c r="AL58" s="72"/>
      <c r="AM58" s="72"/>
      <c r="AN58" s="72"/>
      <c r="AO58" s="72"/>
      <c r="AP58" s="27"/>
      <c r="AQ58" s="26"/>
      <c r="AR58" s="22"/>
      <c r="AS58" s="22"/>
      <c r="AT58" s="22"/>
      <c r="AU58" s="22"/>
      <c r="AV58" s="22"/>
      <c r="AW58" s="22"/>
      <c r="AX58" s="22"/>
      <c r="AY58" s="22"/>
      <c r="AZ58" s="27"/>
      <c r="BA58" s="26"/>
      <c r="BB58" s="22"/>
      <c r="BC58" s="72"/>
      <c r="BD58" s="72"/>
      <c r="BE58" s="72"/>
      <c r="BF58" s="72"/>
      <c r="BG58" s="139"/>
      <c r="BH58" s="139"/>
      <c r="BI58" s="27"/>
    </row>
    <row r="59" spans="1:61" ht="9.75" customHeight="1">
      <c r="A59" s="21"/>
      <c r="B59" s="27"/>
      <c r="C59" s="38"/>
      <c r="D59" s="38"/>
      <c r="E59" s="38"/>
      <c r="F59" s="38"/>
      <c r="G59" s="38"/>
      <c r="H59" s="40" t="s">
        <v>9</v>
      </c>
      <c r="I59" s="81">
        <f>D57+(I57*K57)-(2*Q57)</f>
        <v>4410</v>
      </c>
      <c r="J59" s="81"/>
      <c r="K59" s="81"/>
      <c r="L59" s="81"/>
      <c r="M59" s="51" t="s">
        <v>2</v>
      </c>
      <c r="N59" s="50"/>
      <c r="O59" s="38"/>
      <c r="P59" s="38"/>
      <c r="Q59" s="38"/>
      <c r="R59" s="38"/>
      <c r="S59" s="69"/>
      <c r="T59" s="70"/>
      <c r="U59" s="80"/>
      <c r="V59" s="81"/>
      <c r="W59" s="81"/>
      <c r="X59" s="82"/>
      <c r="Y59" s="83"/>
      <c r="Z59" s="91"/>
      <c r="AA59" s="92"/>
      <c r="AB59" s="92"/>
      <c r="AC59" s="92"/>
      <c r="AD59" s="94"/>
      <c r="AE59" s="94"/>
      <c r="AF59" s="94"/>
      <c r="AG59" s="94"/>
      <c r="AH59" s="39"/>
      <c r="AI59" s="73"/>
      <c r="AJ59" s="74"/>
      <c r="AK59" s="74"/>
      <c r="AL59" s="74"/>
      <c r="AM59" s="74"/>
      <c r="AN59" s="74"/>
      <c r="AO59" s="74"/>
      <c r="AP59" s="39"/>
      <c r="AQ59" s="37"/>
      <c r="AR59" s="38"/>
      <c r="AS59" s="81">
        <f>0.785*(AS56/AS57)^2*AX56</f>
        <v>0.2221236</v>
      </c>
      <c r="AT59" s="81"/>
      <c r="AU59" s="81"/>
      <c r="AV59" s="81"/>
      <c r="AW59" s="49" t="s">
        <v>15</v>
      </c>
      <c r="AX59" s="50"/>
      <c r="AY59" s="50"/>
      <c r="AZ59" s="39"/>
      <c r="BA59" s="37"/>
      <c r="BB59" s="38"/>
      <c r="BC59" s="38"/>
      <c r="BD59" s="38"/>
      <c r="BE59" s="38"/>
      <c r="BF59" s="38"/>
      <c r="BG59" s="38"/>
      <c r="BH59" s="38"/>
      <c r="BI59" s="39"/>
    </row>
    <row r="60" spans="1:61" ht="9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43"/>
      <c r="V60" s="43"/>
      <c r="W60" s="43"/>
      <c r="X60" s="44"/>
      <c r="Y60" s="44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58" t="s">
        <v>23</v>
      </c>
      <c r="AR60" s="58"/>
      <c r="AS60" s="58"/>
      <c r="AT60" s="58"/>
      <c r="AU60" s="58"/>
      <c r="AV60" s="58"/>
      <c r="AW60" s="58"/>
      <c r="AX60" s="58"/>
      <c r="AY60" s="58"/>
      <c r="AZ60" s="58"/>
      <c r="BA60" s="54">
        <f>BC50+BC57</f>
        <v>42.215379163027201</v>
      </c>
      <c r="BB60" s="54"/>
      <c r="BC60" s="54"/>
      <c r="BD60" s="54"/>
      <c r="BE60" s="54"/>
      <c r="BF60" s="54"/>
      <c r="BG60" s="56" t="s">
        <v>16</v>
      </c>
      <c r="BH60" s="56"/>
      <c r="BI60" s="56"/>
    </row>
    <row r="61" spans="1:61" ht="9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52"/>
      <c r="V61" s="52"/>
      <c r="W61" s="52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5"/>
      <c r="BB61" s="55"/>
      <c r="BC61" s="55"/>
      <c r="BD61" s="55"/>
      <c r="BE61" s="55"/>
      <c r="BF61" s="55"/>
      <c r="BG61" s="57"/>
      <c r="BH61" s="57"/>
      <c r="BI61" s="57"/>
    </row>
    <row r="62" spans="1:61" ht="24.75" customHeight="1">
      <c r="C62" s="219" t="s">
        <v>39</v>
      </c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</row>
    <row r="63" spans="1:61" ht="9.75" customHeight="1">
      <c r="A63" s="21"/>
      <c r="B63" s="21"/>
      <c r="C63" s="214" t="s">
        <v>17</v>
      </c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 t="s">
        <v>10</v>
      </c>
      <c r="T63" s="214"/>
      <c r="U63" s="214" t="s">
        <v>25</v>
      </c>
      <c r="V63" s="214"/>
      <c r="W63" s="214"/>
      <c r="X63" s="214"/>
      <c r="Y63" s="214"/>
      <c r="Z63" s="215" t="s">
        <v>37</v>
      </c>
      <c r="AA63" s="215"/>
      <c r="AB63" s="215"/>
      <c r="AC63" s="215"/>
      <c r="AD63" s="215"/>
      <c r="AE63" s="215"/>
      <c r="AF63" s="215"/>
      <c r="AG63" s="215"/>
      <c r="AH63" s="215"/>
      <c r="AI63" s="215" t="s">
        <v>19</v>
      </c>
      <c r="AJ63" s="215"/>
      <c r="AK63" s="215"/>
      <c r="AL63" s="215"/>
      <c r="AM63" s="215"/>
      <c r="AN63" s="215"/>
      <c r="AO63" s="215"/>
      <c r="AP63" s="215"/>
      <c r="AQ63" s="215" t="s">
        <v>20</v>
      </c>
      <c r="AR63" s="215"/>
      <c r="AS63" s="215"/>
      <c r="AT63" s="215"/>
      <c r="AU63" s="215"/>
      <c r="AV63" s="215"/>
      <c r="AW63" s="215"/>
      <c r="AX63" s="215"/>
      <c r="AY63" s="215"/>
      <c r="AZ63" s="216"/>
      <c r="BA63" s="215" t="s">
        <v>21</v>
      </c>
      <c r="BB63" s="215"/>
      <c r="BC63" s="215"/>
      <c r="BD63" s="215"/>
      <c r="BE63" s="215"/>
      <c r="BF63" s="215"/>
      <c r="BG63" s="215"/>
      <c r="BH63" s="215"/>
      <c r="BI63" s="215"/>
    </row>
    <row r="64" spans="1:61" ht="9.75" customHeight="1">
      <c r="A64" s="21"/>
      <c r="B64" s="21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8"/>
      <c r="BA64" s="217"/>
      <c r="BB64" s="217"/>
      <c r="BC64" s="217"/>
      <c r="BD64" s="217"/>
      <c r="BE64" s="217"/>
      <c r="BF64" s="217"/>
      <c r="BG64" s="217"/>
      <c r="BH64" s="217"/>
      <c r="BI64" s="217"/>
    </row>
    <row r="65" spans="1:61" ht="9.75" customHeight="1">
      <c r="A65" s="21"/>
      <c r="B65" s="27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6"/>
      <c r="P65" s="196"/>
      <c r="Q65" s="196"/>
      <c r="R65" s="196"/>
      <c r="S65" s="220"/>
      <c r="T65" s="220"/>
      <c r="U65" s="221" t="s">
        <v>26</v>
      </c>
      <c r="V65" s="221"/>
      <c r="W65" s="221"/>
      <c r="X65" s="221"/>
      <c r="Y65" s="222"/>
      <c r="Z65" s="223" t="s">
        <v>27</v>
      </c>
      <c r="AA65" s="224"/>
      <c r="AB65" s="225" t="s">
        <v>3</v>
      </c>
      <c r="AC65" s="224" t="s">
        <v>30</v>
      </c>
      <c r="AD65" s="224"/>
      <c r="AE65" s="225" t="s">
        <v>5</v>
      </c>
      <c r="AF65" s="224" t="s">
        <v>31</v>
      </c>
      <c r="AG65" s="224"/>
      <c r="AH65" s="226"/>
      <c r="AI65" s="223" t="s">
        <v>32</v>
      </c>
      <c r="AJ65" s="224"/>
      <c r="AK65" s="224"/>
      <c r="AL65" s="224"/>
      <c r="AM65" s="224"/>
      <c r="AN65" s="224"/>
      <c r="AO65" s="224"/>
      <c r="AP65" s="224"/>
      <c r="AQ65" s="223" t="s">
        <v>33</v>
      </c>
      <c r="AR65" s="224"/>
      <c r="AS65" s="224"/>
      <c r="AT65" s="224"/>
      <c r="AU65" s="224"/>
      <c r="AV65" s="224"/>
      <c r="AW65" s="224"/>
      <c r="AX65" s="224"/>
      <c r="AY65" s="224"/>
      <c r="AZ65" s="227"/>
      <c r="BA65" s="223" t="s">
        <v>34</v>
      </c>
      <c r="BB65" s="224"/>
      <c r="BC65" s="224"/>
      <c r="BD65" s="224"/>
      <c r="BE65" s="224"/>
      <c r="BF65" s="224"/>
      <c r="BG65" s="224"/>
      <c r="BH65" s="224"/>
      <c r="BI65" s="227"/>
    </row>
    <row r="66" spans="1:61" ht="9.75" customHeight="1">
      <c r="A66" s="21"/>
      <c r="B66" s="27"/>
      <c r="C66" s="195"/>
      <c r="D66" s="195"/>
      <c r="E66" s="195"/>
      <c r="F66" s="195"/>
      <c r="G66" s="195"/>
      <c r="H66" s="195"/>
      <c r="I66" s="195"/>
      <c r="J66" s="197"/>
      <c r="K66" s="197"/>
      <c r="L66" s="198"/>
      <c r="M66" s="198"/>
      <c r="N66" s="198"/>
      <c r="O66" s="197"/>
      <c r="P66" s="197"/>
      <c r="Q66" s="199"/>
      <c r="R66" s="195"/>
      <c r="S66" s="220"/>
      <c r="T66" s="220"/>
      <c r="U66" s="221"/>
      <c r="V66" s="221"/>
      <c r="W66" s="221"/>
      <c r="X66" s="221"/>
      <c r="Y66" s="222"/>
      <c r="Z66" s="228" t="s">
        <v>3</v>
      </c>
      <c r="AA66" s="229" t="s">
        <v>28</v>
      </c>
      <c r="AB66" s="229"/>
      <c r="AC66" s="230" t="s">
        <v>3</v>
      </c>
      <c r="AD66" s="231" t="s">
        <v>29</v>
      </c>
      <c r="AE66" s="231"/>
      <c r="AF66" s="232"/>
      <c r="AG66" s="233"/>
      <c r="AH66" s="234"/>
      <c r="AI66" s="235"/>
      <c r="AJ66" s="236"/>
      <c r="AK66" s="236"/>
      <c r="AL66" s="236"/>
      <c r="AM66" s="236"/>
      <c r="AN66" s="236"/>
      <c r="AO66" s="236"/>
      <c r="AP66" s="237"/>
      <c r="AQ66" s="238"/>
      <c r="AR66" s="236"/>
      <c r="AS66" s="239"/>
      <c r="AT66" s="239"/>
      <c r="AU66" s="239"/>
      <c r="AV66" s="239"/>
      <c r="AW66" s="236"/>
      <c r="AX66" s="236"/>
      <c r="AY66" s="236"/>
      <c r="AZ66" s="240"/>
      <c r="BA66" s="241"/>
      <c r="BB66" s="242"/>
      <c r="BC66" s="242"/>
      <c r="BD66" s="242"/>
      <c r="BE66" s="239"/>
      <c r="BF66" s="243"/>
      <c r="BG66" s="242"/>
      <c r="BH66" s="242"/>
      <c r="BI66" s="244"/>
    </row>
    <row r="67" spans="1:61" ht="9.75" customHeight="1">
      <c r="A67" s="21"/>
      <c r="B67" s="27"/>
      <c r="C67" s="195"/>
      <c r="D67" s="195"/>
      <c r="E67" s="195"/>
      <c r="F67" s="195"/>
      <c r="G67" s="195"/>
      <c r="H67" s="195"/>
      <c r="I67" s="195"/>
      <c r="J67" s="198"/>
      <c r="K67" s="198"/>
      <c r="L67" s="198"/>
      <c r="M67" s="197"/>
      <c r="N67" s="197"/>
      <c r="O67" s="197"/>
      <c r="P67" s="198"/>
      <c r="Q67" s="199"/>
      <c r="R67" s="195"/>
      <c r="S67" s="220"/>
      <c r="T67" s="220"/>
      <c r="U67" s="221"/>
      <c r="V67" s="221"/>
      <c r="W67" s="221"/>
      <c r="X67" s="221"/>
      <c r="Y67" s="222"/>
      <c r="Z67" s="238"/>
      <c r="AA67" s="242"/>
      <c r="AB67" s="242"/>
      <c r="AC67" s="242"/>
      <c r="AD67" s="242"/>
      <c r="AE67" s="239"/>
      <c r="AF67" s="242"/>
      <c r="AG67" s="242"/>
      <c r="AH67" s="245"/>
      <c r="AI67" s="235"/>
      <c r="AJ67" s="236"/>
      <c r="AK67" s="236"/>
      <c r="AL67" s="236"/>
      <c r="AM67" s="236"/>
      <c r="AN67" s="236"/>
      <c r="AO67" s="236"/>
      <c r="AP67" s="237"/>
      <c r="AQ67" s="238"/>
      <c r="AR67" s="236"/>
      <c r="AS67" s="239"/>
      <c r="AT67" s="239"/>
      <c r="AU67" s="239"/>
      <c r="AV67" s="237"/>
      <c r="AW67" s="236"/>
      <c r="AX67" s="236"/>
      <c r="AY67" s="236"/>
      <c r="AZ67" s="240"/>
      <c r="BA67" s="246"/>
      <c r="BB67" s="237"/>
      <c r="BC67" s="247"/>
      <c r="BD67" s="247"/>
      <c r="BE67" s="247"/>
      <c r="BF67" s="247"/>
      <c r="BG67" s="248"/>
      <c r="BH67" s="248"/>
      <c r="BI67" s="245"/>
    </row>
    <row r="68" spans="1:61" ht="9.75" customHeight="1">
      <c r="A68" s="21"/>
      <c r="B68" s="27"/>
      <c r="C68" s="195"/>
      <c r="D68" s="195"/>
      <c r="E68" s="195"/>
      <c r="F68" s="195"/>
      <c r="G68" s="195"/>
      <c r="H68" s="195"/>
      <c r="I68" s="195"/>
      <c r="J68" s="200"/>
      <c r="K68" s="200"/>
      <c r="L68" s="200"/>
      <c r="M68" s="200"/>
      <c r="N68" s="200"/>
      <c r="O68" s="200"/>
      <c r="P68" s="200"/>
      <c r="Q68" s="200"/>
      <c r="R68" s="195"/>
      <c r="S68" s="220"/>
      <c r="T68" s="220"/>
      <c r="U68" s="221"/>
      <c r="V68" s="221"/>
      <c r="W68" s="221"/>
      <c r="X68" s="221"/>
      <c r="Y68" s="222"/>
      <c r="Z68" s="249"/>
      <c r="AA68" s="250"/>
      <c r="AB68" s="250"/>
      <c r="AC68" s="250"/>
      <c r="AD68" s="250"/>
      <c r="AE68" s="251"/>
      <c r="AF68" s="251"/>
      <c r="AG68" s="251"/>
      <c r="AH68" s="252"/>
      <c r="AI68" s="253"/>
      <c r="AJ68" s="254"/>
      <c r="AK68" s="254"/>
      <c r="AL68" s="254"/>
      <c r="AM68" s="254"/>
      <c r="AN68" s="254"/>
      <c r="AO68" s="254"/>
      <c r="AP68" s="251"/>
      <c r="AQ68" s="255"/>
      <c r="AR68" s="251"/>
      <c r="AS68" s="251"/>
      <c r="AT68" s="251"/>
      <c r="AU68" s="251"/>
      <c r="AV68" s="251"/>
      <c r="AW68" s="251"/>
      <c r="AX68" s="251"/>
      <c r="AY68" s="251"/>
      <c r="AZ68" s="252"/>
      <c r="BA68" s="255"/>
      <c r="BB68" s="251"/>
      <c r="BC68" s="256"/>
      <c r="BD68" s="256"/>
      <c r="BE68" s="256"/>
      <c r="BF68" s="256"/>
      <c r="BG68" s="257"/>
      <c r="BH68" s="257"/>
      <c r="BI68" s="252"/>
    </row>
    <row r="69" spans="1:61" ht="9.75" customHeight="1">
      <c r="A69" s="21"/>
      <c r="B69" s="27"/>
      <c r="C69" s="195"/>
      <c r="D69" s="201" t="s">
        <v>35</v>
      </c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2"/>
      <c r="S69" s="143"/>
      <c r="T69" s="145"/>
      <c r="U69" s="140"/>
      <c r="V69" s="141"/>
      <c r="W69" s="141"/>
      <c r="X69" s="141"/>
      <c r="Y69" s="142"/>
      <c r="Z69" s="143"/>
      <c r="AA69" s="144"/>
      <c r="AB69" s="144"/>
      <c r="AC69" s="144"/>
      <c r="AD69" s="144"/>
      <c r="AE69" s="144"/>
      <c r="AF69" s="144"/>
      <c r="AG69" s="144"/>
      <c r="AH69" s="145"/>
      <c r="AI69" s="146"/>
      <c r="AJ69" s="147"/>
      <c r="AK69" s="147"/>
      <c r="AL69" s="147"/>
      <c r="AM69" s="147"/>
      <c r="AN69" s="147"/>
      <c r="AO69" s="147"/>
      <c r="AP69" s="148"/>
      <c r="AQ69" s="143"/>
      <c r="AR69" s="144"/>
      <c r="AS69" s="144"/>
      <c r="AT69" s="144"/>
      <c r="AU69" s="144"/>
      <c r="AV69" s="144"/>
      <c r="AW69" s="144"/>
      <c r="AX69" s="144"/>
      <c r="AY69" s="144"/>
      <c r="AZ69" s="145"/>
      <c r="BA69" s="143"/>
      <c r="BB69" s="144"/>
      <c r="BC69" s="144"/>
      <c r="BD69" s="144"/>
      <c r="BE69" s="144"/>
      <c r="BF69" s="144"/>
      <c r="BG69" s="144"/>
      <c r="BH69" s="144"/>
      <c r="BI69" s="145"/>
    </row>
    <row r="70" spans="1:61" ht="9.75" customHeight="1">
      <c r="A70" s="21"/>
      <c r="B70" s="27"/>
      <c r="C70" s="195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2"/>
      <c r="S70" s="152"/>
      <c r="T70" s="154"/>
      <c r="U70" s="149"/>
      <c r="V70" s="150"/>
      <c r="W70" s="150"/>
      <c r="X70" s="150"/>
      <c r="Y70" s="151"/>
      <c r="Z70" s="152"/>
      <c r="AA70" s="153"/>
      <c r="AB70" s="153"/>
      <c r="AC70" s="153"/>
      <c r="AD70" s="153"/>
      <c r="AE70" s="153"/>
      <c r="AF70" s="153"/>
      <c r="AG70" s="153"/>
      <c r="AH70" s="154"/>
      <c r="AI70" s="155"/>
      <c r="AJ70" s="156"/>
      <c r="AK70" s="156"/>
      <c r="AL70" s="156"/>
      <c r="AM70" s="156"/>
      <c r="AN70" s="156"/>
      <c r="AO70" s="156"/>
      <c r="AP70" s="157"/>
      <c r="AQ70" s="152"/>
      <c r="AR70" s="153"/>
      <c r="AS70" s="153"/>
      <c r="AT70" s="153"/>
      <c r="AU70" s="153"/>
      <c r="AV70" s="153"/>
      <c r="AW70" s="153"/>
      <c r="AX70" s="153"/>
      <c r="AY70" s="153"/>
      <c r="AZ70" s="154"/>
      <c r="BA70" s="152"/>
      <c r="BB70" s="153"/>
      <c r="BC70" s="153"/>
      <c r="BD70" s="153"/>
      <c r="BE70" s="153"/>
      <c r="BF70" s="153"/>
      <c r="BG70" s="153"/>
      <c r="BH70" s="153"/>
      <c r="BI70" s="154"/>
    </row>
    <row r="71" spans="1:61" ht="9.75" customHeight="1">
      <c r="A71" s="21"/>
      <c r="B71" s="27"/>
      <c r="C71" s="195"/>
      <c r="D71" s="195"/>
      <c r="E71" s="195"/>
      <c r="F71" s="195"/>
      <c r="G71" s="195"/>
      <c r="H71" s="203"/>
      <c r="I71" s="204"/>
      <c r="J71" s="204"/>
      <c r="K71" s="204"/>
      <c r="L71" s="204"/>
      <c r="M71" s="205"/>
      <c r="N71" s="206"/>
      <c r="O71" s="195"/>
      <c r="P71" s="195"/>
      <c r="Q71" s="195"/>
      <c r="R71" s="195"/>
      <c r="S71" s="152"/>
      <c r="T71" s="154"/>
      <c r="U71" s="149"/>
      <c r="V71" s="150"/>
      <c r="W71" s="150"/>
      <c r="X71" s="150"/>
      <c r="Y71" s="151"/>
      <c r="Z71" s="152"/>
      <c r="AA71" s="153"/>
      <c r="AB71" s="153"/>
      <c r="AC71" s="153"/>
      <c r="AD71" s="153"/>
      <c r="AE71" s="153"/>
      <c r="AF71" s="153"/>
      <c r="AG71" s="153"/>
      <c r="AH71" s="154"/>
      <c r="AI71" s="155"/>
      <c r="AJ71" s="156"/>
      <c r="AK71" s="156"/>
      <c r="AL71" s="156"/>
      <c r="AM71" s="156"/>
      <c r="AN71" s="156"/>
      <c r="AO71" s="156"/>
      <c r="AP71" s="157"/>
      <c r="AQ71" s="152"/>
      <c r="AR71" s="153"/>
      <c r="AS71" s="153"/>
      <c r="AT71" s="153"/>
      <c r="AU71" s="153"/>
      <c r="AV71" s="153"/>
      <c r="AW71" s="153"/>
      <c r="AX71" s="153"/>
      <c r="AY71" s="153"/>
      <c r="AZ71" s="154"/>
      <c r="BA71" s="152"/>
      <c r="BB71" s="153"/>
      <c r="BC71" s="153"/>
      <c r="BD71" s="153"/>
      <c r="BE71" s="153"/>
      <c r="BF71" s="153"/>
      <c r="BG71" s="153"/>
      <c r="BH71" s="153"/>
      <c r="BI71" s="154"/>
    </row>
    <row r="72" spans="1:61" ht="9.75" customHeight="1">
      <c r="A72" s="21"/>
      <c r="B72" s="27"/>
      <c r="C72" s="207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161"/>
      <c r="T72" s="163"/>
      <c r="U72" s="158"/>
      <c r="V72" s="159"/>
      <c r="W72" s="159"/>
      <c r="X72" s="159"/>
      <c r="Y72" s="160"/>
      <c r="Z72" s="161"/>
      <c r="AA72" s="162"/>
      <c r="AB72" s="162"/>
      <c r="AC72" s="162"/>
      <c r="AD72" s="162"/>
      <c r="AE72" s="162"/>
      <c r="AF72" s="162"/>
      <c r="AG72" s="162"/>
      <c r="AH72" s="163"/>
      <c r="AI72" s="164"/>
      <c r="AJ72" s="165"/>
      <c r="AK72" s="165"/>
      <c r="AL72" s="165"/>
      <c r="AM72" s="165"/>
      <c r="AN72" s="165"/>
      <c r="AO72" s="165"/>
      <c r="AP72" s="166"/>
      <c r="AQ72" s="161"/>
      <c r="AR72" s="162"/>
      <c r="AS72" s="162"/>
      <c r="AT72" s="162"/>
      <c r="AU72" s="162"/>
      <c r="AV72" s="162"/>
      <c r="AW72" s="162"/>
      <c r="AX72" s="162"/>
      <c r="AY72" s="162"/>
      <c r="AZ72" s="163"/>
      <c r="BA72" s="161"/>
      <c r="BB72" s="162"/>
      <c r="BC72" s="162"/>
      <c r="BD72" s="162"/>
      <c r="BE72" s="162"/>
      <c r="BF72" s="162"/>
      <c r="BG72" s="162"/>
      <c r="BH72" s="162"/>
      <c r="BI72" s="163"/>
    </row>
    <row r="73" spans="1:61" ht="9.75" customHeight="1">
      <c r="A73" s="21"/>
      <c r="B73" s="27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43"/>
      <c r="T73" s="144"/>
      <c r="U73" s="167"/>
      <c r="V73" s="168"/>
      <c r="W73" s="168"/>
      <c r="X73" s="168"/>
      <c r="Y73" s="169"/>
      <c r="Z73" s="170"/>
      <c r="AA73" s="171"/>
      <c r="AB73" s="171"/>
      <c r="AC73" s="171"/>
      <c r="AD73" s="171"/>
      <c r="AE73" s="171"/>
      <c r="AF73" s="171"/>
      <c r="AG73" s="171"/>
      <c r="AH73" s="172"/>
      <c r="AI73" s="173"/>
      <c r="AJ73" s="174"/>
      <c r="AK73" s="174"/>
      <c r="AL73" s="174"/>
      <c r="AM73" s="174"/>
      <c r="AN73" s="174"/>
      <c r="AO73" s="174"/>
      <c r="AP73" s="175"/>
      <c r="AQ73" s="143"/>
      <c r="AR73" s="144"/>
      <c r="AS73" s="144"/>
      <c r="AT73" s="144"/>
      <c r="AU73" s="144"/>
      <c r="AV73" s="144"/>
      <c r="AW73" s="144"/>
      <c r="AX73" s="144"/>
      <c r="AY73" s="144"/>
      <c r="AZ73" s="145"/>
      <c r="BA73" s="143"/>
      <c r="BB73" s="144"/>
      <c r="BC73" s="144"/>
      <c r="BD73" s="144"/>
      <c r="BE73" s="144"/>
      <c r="BF73" s="144"/>
      <c r="BG73" s="144"/>
      <c r="BH73" s="144"/>
      <c r="BI73" s="145"/>
    </row>
    <row r="74" spans="1:61" ht="9.75" customHeight="1">
      <c r="A74" s="21"/>
      <c r="B74" s="27"/>
      <c r="C74" s="195"/>
      <c r="D74" s="204" t="s">
        <v>36</v>
      </c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9"/>
      <c r="S74" s="152"/>
      <c r="T74" s="153"/>
      <c r="U74" s="176"/>
      <c r="V74" s="177"/>
      <c r="W74" s="177"/>
      <c r="X74" s="177"/>
      <c r="Y74" s="178"/>
      <c r="Z74" s="179"/>
      <c r="AA74" s="180"/>
      <c r="AB74" s="180"/>
      <c r="AC74" s="180"/>
      <c r="AD74" s="180"/>
      <c r="AE74" s="180"/>
      <c r="AF74" s="180"/>
      <c r="AG74" s="180"/>
      <c r="AH74" s="181"/>
      <c r="AI74" s="182"/>
      <c r="AJ74" s="183"/>
      <c r="AK74" s="183"/>
      <c r="AL74" s="183"/>
      <c r="AM74" s="183"/>
      <c r="AN74" s="183"/>
      <c r="AO74" s="183"/>
      <c r="AP74" s="184"/>
      <c r="AQ74" s="152"/>
      <c r="AR74" s="153"/>
      <c r="AS74" s="153"/>
      <c r="AT74" s="153"/>
      <c r="AU74" s="153"/>
      <c r="AV74" s="153"/>
      <c r="AW74" s="153"/>
      <c r="AX74" s="153"/>
      <c r="AY74" s="153"/>
      <c r="AZ74" s="154"/>
      <c r="BA74" s="152"/>
      <c r="BB74" s="153"/>
      <c r="BC74" s="153"/>
      <c r="BD74" s="153"/>
      <c r="BE74" s="153"/>
      <c r="BF74" s="153"/>
      <c r="BG74" s="153"/>
      <c r="BH74" s="153"/>
      <c r="BI74" s="154"/>
    </row>
    <row r="75" spans="1:61" ht="9.75" customHeight="1">
      <c r="A75" s="21"/>
      <c r="B75" s="27"/>
      <c r="C75" s="195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04"/>
      <c r="P75" s="204"/>
      <c r="Q75" s="204"/>
      <c r="R75" s="209"/>
      <c r="S75" s="152"/>
      <c r="T75" s="153"/>
      <c r="U75" s="176"/>
      <c r="V75" s="177"/>
      <c r="W75" s="177"/>
      <c r="X75" s="177"/>
      <c r="Y75" s="178"/>
      <c r="Z75" s="179"/>
      <c r="AA75" s="180"/>
      <c r="AB75" s="180"/>
      <c r="AC75" s="180"/>
      <c r="AD75" s="180"/>
      <c r="AE75" s="180"/>
      <c r="AF75" s="180"/>
      <c r="AG75" s="180"/>
      <c r="AH75" s="181"/>
      <c r="AI75" s="182"/>
      <c r="AJ75" s="183"/>
      <c r="AK75" s="183"/>
      <c r="AL75" s="183"/>
      <c r="AM75" s="183"/>
      <c r="AN75" s="183"/>
      <c r="AO75" s="183"/>
      <c r="AP75" s="184"/>
      <c r="AQ75" s="152"/>
      <c r="AR75" s="153"/>
      <c r="AS75" s="153"/>
      <c r="AT75" s="153"/>
      <c r="AU75" s="153"/>
      <c r="AV75" s="153"/>
      <c r="AW75" s="153"/>
      <c r="AX75" s="153"/>
      <c r="AY75" s="153"/>
      <c r="AZ75" s="154"/>
      <c r="BA75" s="152"/>
      <c r="BB75" s="153"/>
      <c r="BC75" s="153"/>
      <c r="BD75" s="153"/>
      <c r="BE75" s="153"/>
      <c r="BF75" s="153"/>
      <c r="BG75" s="153"/>
      <c r="BH75" s="153"/>
      <c r="BI75" s="154"/>
    </row>
    <row r="76" spans="1:61" ht="9.75" customHeight="1">
      <c r="A76" s="21"/>
      <c r="B76" s="27"/>
      <c r="C76" s="208"/>
      <c r="D76" s="208"/>
      <c r="E76" s="208"/>
      <c r="F76" s="208"/>
      <c r="G76" s="208"/>
      <c r="H76" s="210"/>
      <c r="I76" s="211"/>
      <c r="J76" s="211"/>
      <c r="K76" s="211"/>
      <c r="L76" s="211"/>
      <c r="M76" s="212"/>
      <c r="N76" s="213"/>
      <c r="O76" s="208"/>
      <c r="P76" s="208"/>
      <c r="Q76" s="208"/>
      <c r="R76" s="208"/>
      <c r="S76" s="161"/>
      <c r="T76" s="162"/>
      <c r="U76" s="185"/>
      <c r="V76" s="186"/>
      <c r="W76" s="186"/>
      <c r="X76" s="186"/>
      <c r="Y76" s="187"/>
      <c r="Z76" s="188"/>
      <c r="AA76" s="189"/>
      <c r="AB76" s="189"/>
      <c r="AC76" s="189"/>
      <c r="AD76" s="189"/>
      <c r="AE76" s="189"/>
      <c r="AF76" s="189"/>
      <c r="AG76" s="189"/>
      <c r="AH76" s="190"/>
      <c r="AI76" s="191"/>
      <c r="AJ76" s="192"/>
      <c r="AK76" s="192"/>
      <c r="AL76" s="192"/>
      <c r="AM76" s="192"/>
      <c r="AN76" s="192"/>
      <c r="AO76" s="192"/>
      <c r="AP76" s="193"/>
      <c r="AQ76" s="161"/>
      <c r="AR76" s="162"/>
      <c r="AS76" s="162"/>
      <c r="AT76" s="162"/>
      <c r="AU76" s="162"/>
      <c r="AV76" s="162"/>
      <c r="AW76" s="162"/>
      <c r="AX76" s="162"/>
      <c r="AY76" s="162"/>
      <c r="AZ76" s="163"/>
      <c r="BA76" s="161"/>
      <c r="BB76" s="162"/>
      <c r="BC76" s="162"/>
      <c r="BD76" s="162"/>
      <c r="BE76" s="162"/>
      <c r="BF76" s="162"/>
      <c r="BG76" s="162"/>
      <c r="BH76" s="162"/>
      <c r="BI76" s="163"/>
    </row>
    <row r="77" spans="1:61" ht="9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43"/>
      <c r="V77" s="43"/>
      <c r="W77" s="43"/>
      <c r="X77" s="44"/>
      <c r="Y77" s="44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58" t="s">
        <v>23</v>
      </c>
      <c r="AR77" s="58"/>
      <c r="AS77" s="58"/>
      <c r="AT77" s="58"/>
      <c r="AU77" s="58"/>
      <c r="AV77" s="58"/>
      <c r="AW77" s="58"/>
      <c r="AX77" s="58"/>
      <c r="AY77" s="58"/>
      <c r="AZ77" s="58"/>
      <c r="BA77" s="194"/>
      <c r="BB77" s="194"/>
      <c r="BC77" s="194"/>
      <c r="BD77" s="194"/>
      <c r="BE77" s="194"/>
      <c r="BF77" s="194"/>
      <c r="BG77" s="56" t="s">
        <v>16</v>
      </c>
      <c r="BH77" s="56"/>
      <c r="BI77" s="56"/>
    </row>
    <row r="78" spans="1:61" ht="9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52"/>
      <c r="V78" s="52"/>
      <c r="W78" s="52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194"/>
      <c r="BB78" s="194"/>
      <c r="BC78" s="194"/>
      <c r="BD78" s="194"/>
      <c r="BE78" s="194"/>
      <c r="BF78" s="194"/>
      <c r="BG78" s="57"/>
      <c r="BH78" s="57"/>
      <c r="BI78" s="57"/>
    </row>
  </sheetData>
  <sheetProtection password="9B59" sheet="1" objects="1" scenarios="1" selectLockedCells="1"/>
  <mergeCells count="179">
    <mergeCell ref="C62:BI62"/>
    <mergeCell ref="AQ77:AZ78"/>
    <mergeCell ref="BA77:BF78"/>
    <mergeCell ref="BG77:BI78"/>
    <mergeCell ref="U65:Y68"/>
    <mergeCell ref="Z65:AA65"/>
    <mergeCell ref="AC65:AD65"/>
    <mergeCell ref="AF65:AG65"/>
    <mergeCell ref="AA66:AB66"/>
    <mergeCell ref="AI65:AP65"/>
    <mergeCell ref="AQ65:AZ65"/>
    <mergeCell ref="BA65:BI65"/>
    <mergeCell ref="Z69:AH72"/>
    <mergeCell ref="AI69:AP72"/>
    <mergeCell ref="AQ69:AZ72"/>
    <mergeCell ref="BA69:BI72"/>
    <mergeCell ref="Z73:AH76"/>
    <mergeCell ref="AI73:AP76"/>
    <mergeCell ref="AQ73:AZ76"/>
    <mergeCell ref="BA73:BI76"/>
    <mergeCell ref="U73:Y76"/>
    <mergeCell ref="U69:Y72"/>
    <mergeCell ref="D74:R75"/>
    <mergeCell ref="I71:L71"/>
    <mergeCell ref="S73:T76"/>
    <mergeCell ref="I76:L76"/>
    <mergeCell ref="D69:Q70"/>
    <mergeCell ref="S69:T72"/>
    <mergeCell ref="AA67:AD67"/>
    <mergeCell ref="AF67:AG67"/>
    <mergeCell ref="BC67:BF68"/>
    <mergeCell ref="BG67:BH68"/>
    <mergeCell ref="J68:Q68"/>
    <mergeCell ref="AA68:AD68"/>
    <mergeCell ref="S65:T68"/>
    <mergeCell ref="C63:R64"/>
    <mergeCell ref="S63:T64"/>
    <mergeCell ref="U63:Y64"/>
    <mergeCell ref="Z63:AH64"/>
    <mergeCell ref="AI63:AP64"/>
    <mergeCell ref="AQ63:AZ64"/>
    <mergeCell ref="BA63:BI64"/>
    <mergeCell ref="J66:K66"/>
    <mergeCell ref="O66:P66"/>
    <mergeCell ref="AG66:AH66"/>
    <mergeCell ref="BA66:BD66"/>
    <mergeCell ref="BF66:BI66"/>
    <mergeCell ref="M67:O67"/>
    <mergeCell ref="AS59:AV59"/>
    <mergeCell ref="BA49:BD49"/>
    <mergeCell ref="BF49:BI49"/>
    <mergeCell ref="BC50:BF51"/>
    <mergeCell ref="BG50:BH51"/>
    <mergeCell ref="BA56:BD56"/>
    <mergeCell ref="BF56:BI56"/>
    <mergeCell ref="BC57:BF58"/>
    <mergeCell ref="BG57:BH58"/>
    <mergeCell ref="AS52:AV52"/>
    <mergeCell ref="AQ46:AZ47"/>
    <mergeCell ref="BA46:BI47"/>
    <mergeCell ref="AM49:AM50"/>
    <mergeCell ref="AR49:AR50"/>
    <mergeCell ref="AS49:AU49"/>
    <mergeCell ref="AS50:AU50"/>
    <mergeCell ref="AW49:AW50"/>
    <mergeCell ref="AX49:AZ50"/>
    <mergeCell ref="AN49:AO50"/>
    <mergeCell ref="BC44:BD45"/>
    <mergeCell ref="AS40:AZ41"/>
    <mergeCell ref="BA40:BB41"/>
    <mergeCell ref="AT42:AZ43"/>
    <mergeCell ref="AO23:AP25"/>
    <mergeCell ref="AO4:AP6"/>
    <mergeCell ref="AN4:AN6"/>
    <mergeCell ref="AN23:AN25"/>
    <mergeCell ref="BE29:BG30"/>
    <mergeCell ref="BE31:BG31"/>
    <mergeCell ref="C29:BD32"/>
    <mergeCell ref="P35:AQ38"/>
    <mergeCell ref="BB35:BD36"/>
    <mergeCell ref="BB37:BD37"/>
    <mergeCell ref="C35:E36"/>
    <mergeCell ref="C37:E37"/>
    <mergeCell ref="P40:R41"/>
    <mergeCell ref="AT44:AZ45"/>
    <mergeCell ref="BA42:BB43"/>
    <mergeCell ref="BA44:BB45"/>
    <mergeCell ref="C18:E19"/>
    <mergeCell ref="C20:E20"/>
    <mergeCell ref="AO40:AQ41"/>
    <mergeCell ref="AO42:AQ42"/>
    <mergeCell ref="C26:BD28"/>
    <mergeCell ref="I19:K20"/>
    <mergeCell ref="L19:N20"/>
    <mergeCell ref="O19:S20"/>
    <mergeCell ref="F33:BA34"/>
    <mergeCell ref="S40:AN41"/>
    <mergeCell ref="AR35:AT36"/>
    <mergeCell ref="AR37:AT37"/>
    <mergeCell ref="BB18:BD19"/>
    <mergeCell ref="BB20:BD20"/>
    <mergeCell ref="BC40:BD41"/>
    <mergeCell ref="BC42:BD43"/>
    <mergeCell ref="Y51:Y52"/>
    <mergeCell ref="U49:Y50"/>
    <mergeCell ref="Z49:AB49"/>
    <mergeCell ref="AD49:AE49"/>
    <mergeCell ref="AG49:AH49"/>
    <mergeCell ref="AI49:AL50"/>
    <mergeCell ref="H13:H14"/>
    <mergeCell ref="I13:K14"/>
    <mergeCell ref="L13:N14"/>
    <mergeCell ref="O13:S14"/>
    <mergeCell ref="H19:H20"/>
    <mergeCell ref="AI51:AO52"/>
    <mergeCell ref="J49:K49"/>
    <mergeCell ref="O49:P49"/>
    <mergeCell ref="M50:O50"/>
    <mergeCell ref="Z46:AH47"/>
    <mergeCell ref="S46:T47"/>
    <mergeCell ref="U46:Y47"/>
    <mergeCell ref="AI46:AP47"/>
    <mergeCell ref="D57:G58"/>
    <mergeCell ref="H57:H58"/>
    <mergeCell ref="AA51:AD51"/>
    <mergeCell ref="AA50:AD50"/>
    <mergeCell ref="AF50:AG50"/>
    <mergeCell ref="AA52:AD52"/>
    <mergeCell ref="Z53:AG54"/>
    <mergeCell ref="P42:R42"/>
    <mergeCell ref="D52:F53"/>
    <mergeCell ref="G52:G53"/>
    <mergeCell ref="Z56:AC59"/>
    <mergeCell ref="AD56:AG59"/>
    <mergeCell ref="H52:H53"/>
    <mergeCell ref="I52:I53"/>
    <mergeCell ref="J52:L53"/>
    <mergeCell ref="M52:M53"/>
    <mergeCell ref="N52:N53"/>
    <mergeCell ref="O52:O53"/>
    <mergeCell ref="J51:Q51"/>
    <mergeCell ref="P52:Q53"/>
    <mergeCell ref="C41:N44"/>
    <mergeCell ref="U51:W51"/>
    <mergeCell ref="U52:W52"/>
    <mergeCell ref="X51:X52"/>
    <mergeCell ref="U57:W57"/>
    <mergeCell ref="I57:I58"/>
    <mergeCell ref="K57:M58"/>
    <mergeCell ref="O57:O58"/>
    <mergeCell ref="J57:J58"/>
    <mergeCell ref="N57:N58"/>
    <mergeCell ref="Q57:R58"/>
    <mergeCell ref="P57:P58"/>
    <mergeCell ref="I59:L59"/>
    <mergeCell ref="A1:BI3"/>
    <mergeCell ref="BA60:BF61"/>
    <mergeCell ref="BG60:BI61"/>
    <mergeCell ref="AQ60:AZ61"/>
    <mergeCell ref="AR56:AR57"/>
    <mergeCell ref="AS56:AU56"/>
    <mergeCell ref="AW56:AW57"/>
    <mergeCell ref="AX56:AZ57"/>
    <mergeCell ref="AS57:AU57"/>
    <mergeCell ref="C46:R47"/>
    <mergeCell ref="S48:T55"/>
    <mergeCell ref="S56:T59"/>
    <mergeCell ref="AI58:AO59"/>
    <mergeCell ref="U53:W54"/>
    <mergeCell ref="X53:Y54"/>
    <mergeCell ref="U56:W56"/>
    <mergeCell ref="X56:X57"/>
    <mergeCell ref="Y56:Y57"/>
    <mergeCell ref="U58:W59"/>
    <mergeCell ref="X58:Y59"/>
    <mergeCell ref="I54:L54"/>
    <mergeCell ref="AI56:AL57"/>
    <mergeCell ref="AM56:AM57"/>
    <mergeCell ref="AN56:AO57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F0"/>
  </sheetPr>
  <dimension ref="A1"/>
  <sheetViews>
    <sheetView workbookViewId="0">
      <selection activeCell="AF8" sqref="AF8"/>
    </sheetView>
  </sheetViews>
  <sheetFormatPr defaultColWidth="3.42578125" defaultRowHeight="15"/>
  <sheetData/>
  <sheetProtection password="9B59" sheet="1" objects="1" scenarios="1" select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BBS RCC Slab</vt:lpstr>
      <vt:lpstr>Bar Shapes Detail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</dc:creator>
  <cp:lastModifiedBy>mcc</cp:lastModifiedBy>
  <dcterms:created xsi:type="dcterms:W3CDTF">2015-10-26T13:57:50Z</dcterms:created>
  <dcterms:modified xsi:type="dcterms:W3CDTF">2016-01-22T15:09:37Z</dcterms:modified>
</cp:coreProperties>
</file>